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D:\TEMP\BLOG PICS\"/>
    </mc:Choice>
  </mc:AlternateContent>
  <xr:revisionPtr revIDLastSave="0" documentId="8_{BD0C2853-E80C-4F61-BFF4-A3CAEEB4C053}" xr6:coauthVersionLast="47" xr6:coauthVersionMax="47" xr10:uidLastSave="{00000000-0000-0000-0000-000000000000}"/>
  <bookViews>
    <workbookView xWindow="-120" yWindow="-120" windowWidth="29040" windowHeight="15720" xr2:uid="{A550E650-8FFA-489A-A0F8-95643FA67197}"/>
  </bookViews>
  <sheets>
    <sheet name="10 year forecast" sheetId="6" r:id="rId1"/>
    <sheet name="Hypothetical assumptions 10 yrs" sheetId="4" r:id="rId2"/>
    <sheet name="Present Amortization" sheetId="2" state="hidden" r:id="rId3"/>
    <sheet name="Historical Amortization" sheetId="3" state="hidden" r:id="rId4"/>
    <sheet name="Graph Data" sheetId="8" state="hidden" r:id="rId5"/>
    <sheet name="Return on Investment" sheetId="15" r:id="rId6"/>
    <sheet name="FMV Vs Equity" sheetId="14" r:id="rId7"/>
    <sheet name="FRED Graph" sheetId="5" state="hidden" r:id="rId8"/>
  </sheets>
  <definedNames>
    <definedName name="_xlnm._FilterDatabase" localSheetId="7" hidden="1">'FRED Graph'!$A$11:$B$11</definedName>
    <definedName name="_xlnm._FilterDatabase" localSheetId="4" hidden="1">'Graph Data'!$A$1:$C$250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 i="8" l="1"/>
  <c r="N3" i="8"/>
  <c r="N5" i="8"/>
  <c r="N6" i="8"/>
  <c r="M9" i="8"/>
  <c r="N9" i="8"/>
  <c r="N8" i="8"/>
  <c r="M12" i="8"/>
  <c r="N12" i="8"/>
  <c r="N11" i="8"/>
  <c r="A254" i="8"/>
  <c r="B254" i="8"/>
  <c r="A255" i="8"/>
  <c r="B255" i="8"/>
  <c r="D10" i="4"/>
  <c r="J5" i="8"/>
  <c r="I5" i="8"/>
  <c r="H5" i="8"/>
  <c r="G5" i="8"/>
  <c r="F5" i="8"/>
  <c r="E5" i="8"/>
  <c r="C5" i="8"/>
  <c r="B5" i="8"/>
  <c r="B1" i="3"/>
  <c r="J9" i="4"/>
  <c r="H9" i="4"/>
  <c r="F9" i="4"/>
  <c r="D9" i="4"/>
  <c r="B3" i="4"/>
  <c r="B11" i="8"/>
  <c r="B10" i="8"/>
  <c r="B9" i="8"/>
  <c r="B8" i="8"/>
  <c r="B7" i="8"/>
  <c r="B6" i="8"/>
  <c r="B4" i="8"/>
  <c r="B3" i="8"/>
  <c r="B2" i="8"/>
  <c r="A3" i="8"/>
  <c r="A4" i="8" s="1"/>
  <c r="A5" i="8" s="1"/>
  <c r="A6" i="8" s="1"/>
  <c r="A7" i="8" s="1"/>
  <c r="A8" i="8" s="1"/>
  <c r="A9" i="8" s="1"/>
  <c r="A10" i="8" s="1"/>
  <c r="A11" i="8" s="1"/>
  <c r="J10" i="4"/>
  <c r="H10" i="4"/>
  <c r="F10" i="4"/>
  <c r="J10" i="6"/>
  <c r="H10" i="6"/>
  <c r="F10" i="6"/>
  <c r="D10" i="6"/>
  <c r="G21" i="2" l="1"/>
  <c r="J11" i="6"/>
  <c r="H11" i="6"/>
  <c r="F11" i="6"/>
  <c r="D11" i="6"/>
  <c r="D11" i="4"/>
  <c r="D12" i="4" s="1"/>
  <c r="D13" i="4" s="1"/>
  <c r="D14" i="4" s="1"/>
  <c r="I34" i="4"/>
  <c r="G34" i="4"/>
  <c r="E34" i="4"/>
  <c r="C34" i="4"/>
  <c r="B2514" i="5"/>
  <c r="I129" i="3"/>
  <c r="I128" i="3"/>
  <c r="J128" i="3" s="1"/>
  <c r="H128" i="3"/>
  <c r="J127" i="3"/>
  <c r="I127" i="3"/>
  <c r="H127" i="3"/>
  <c r="J126" i="3"/>
  <c r="I126" i="3"/>
  <c r="H126" i="3"/>
  <c r="J125" i="3"/>
  <c r="I125" i="3"/>
  <c r="H125" i="3"/>
  <c r="J124" i="3"/>
  <c r="I124" i="3"/>
  <c r="H124" i="3"/>
  <c r="J123" i="3"/>
  <c r="I123" i="3"/>
  <c r="H123" i="3"/>
  <c r="J122" i="3"/>
  <c r="I122" i="3"/>
  <c r="H122" i="3"/>
  <c r="J121" i="3"/>
  <c r="I121" i="3"/>
  <c r="H121" i="3"/>
  <c r="J120" i="3"/>
  <c r="I120" i="3"/>
  <c r="H120" i="3"/>
  <c r="J119" i="3"/>
  <c r="I119" i="3"/>
  <c r="H119" i="3"/>
  <c r="J118" i="3"/>
  <c r="I118" i="3"/>
  <c r="H118" i="3"/>
  <c r="I117" i="3"/>
  <c r="J116" i="3"/>
  <c r="I116" i="3"/>
  <c r="H116" i="3"/>
  <c r="J115" i="3"/>
  <c r="I115" i="3"/>
  <c r="H115" i="3"/>
  <c r="J114" i="3"/>
  <c r="I114" i="3"/>
  <c r="H114" i="3"/>
  <c r="J113" i="3"/>
  <c r="I113" i="3"/>
  <c r="H113" i="3"/>
  <c r="J112" i="3"/>
  <c r="I112" i="3"/>
  <c r="H112" i="3"/>
  <c r="J111" i="3"/>
  <c r="I111" i="3"/>
  <c r="H111" i="3"/>
  <c r="J110" i="3"/>
  <c r="I110" i="3"/>
  <c r="H110" i="3"/>
  <c r="J109" i="3"/>
  <c r="I109" i="3"/>
  <c r="H109" i="3"/>
  <c r="J108" i="3"/>
  <c r="I108" i="3"/>
  <c r="H108" i="3"/>
  <c r="J107" i="3"/>
  <c r="I107" i="3"/>
  <c r="H107" i="3"/>
  <c r="J106" i="3"/>
  <c r="I106" i="3"/>
  <c r="H106" i="3"/>
  <c r="I105" i="3"/>
  <c r="J104" i="3"/>
  <c r="I104" i="3"/>
  <c r="H104" i="3"/>
  <c r="J103" i="3"/>
  <c r="I103" i="3"/>
  <c r="H103" i="3"/>
  <c r="J102" i="3"/>
  <c r="I102" i="3"/>
  <c r="H102" i="3"/>
  <c r="J101" i="3"/>
  <c r="I101" i="3"/>
  <c r="H101" i="3"/>
  <c r="J100" i="3"/>
  <c r="I100" i="3"/>
  <c r="H100" i="3"/>
  <c r="J99" i="3"/>
  <c r="I99" i="3"/>
  <c r="H99" i="3"/>
  <c r="J98" i="3"/>
  <c r="I98" i="3"/>
  <c r="H98" i="3"/>
  <c r="J97" i="3"/>
  <c r="I97" i="3"/>
  <c r="H97" i="3"/>
  <c r="J96" i="3"/>
  <c r="I96" i="3"/>
  <c r="H96" i="3"/>
  <c r="J95" i="3"/>
  <c r="I95" i="3"/>
  <c r="H95" i="3"/>
  <c r="J94" i="3"/>
  <c r="I94" i="3"/>
  <c r="H94" i="3"/>
  <c r="I93" i="3"/>
  <c r="J92" i="3"/>
  <c r="I92" i="3"/>
  <c r="H92" i="3"/>
  <c r="J91" i="3"/>
  <c r="I91" i="3"/>
  <c r="H91" i="3"/>
  <c r="J90" i="3"/>
  <c r="I90" i="3"/>
  <c r="H90" i="3"/>
  <c r="J89" i="3"/>
  <c r="I89" i="3"/>
  <c r="H89" i="3"/>
  <c r="J88" i="3"/>
  <c r="I88" i="3"/>
  <c r="H88" i="3"/>
  <c r="J87" i="3"/>
  <c r="I87" i="3"/>
  <c r="H87" i="3"/>
  <c r="J86" i="3"/>
  <c r="I86" i="3"/>
  <c r="H86" i="3"/>
  <c r="J85" i="3"/>
  <c r="I85" i="3"/>
  <c r="H85" i="3"/>
  <c r="J84" i="3"/>
  <c r="I84" i="3"/>
  <c r="H84" i="3"/>
  <c r="J83" i="3"/>
  <c r="I83" i="3"/>
  <c r="H83" i="3"/>
  <c r="J82" i="3"/>
  <c r="I82" i="3"/>
  <c r="H82" i="3"/>
  <c r="I81" i="3"/>
  <c r="J80" i="3"/>
  <c r="I80" i="3"/>
  <c r="H80" i="3"/>
  <c r="J79" i="3"/>
  <c r="I79" i="3"/>
  <c r="H79" i="3"/>
  <c r="J78" i="3"/>
  <c r="I78" i="3"/>
  <c r="H78" i="3"/>
  <c r="J77" i="3"/>
  <c r="I77" i="3"/>
  <c r="H77" i="3"/>
  <c r="J76" i="3"/>
  <c r="I76" i="3"/>
  <c r="H76" i="3"/>
  <c r="J75" i="3"/>
  <c r="I75" i="3"/>
  <c r="H75" i="3"/>
  <c r="J74" i="3"/>
  <c r="I74" i="3"/>
  <c r="H74" i="3"/>
  <c r="J73" i="3"/>
  <c r="I73" i="3"/>
  <c r="H73" i="3"/>
  <c r="J72" i="3"/>
  <c r="I72" i="3"/>
  <c r="H72" i="3"/>
  <c r="J71" i="3"/>
  <c r="I71" i="3"/>
  <c r="H71" i="3"/>
  <c r="J70" i="3"/>
  <c r="I70" i="3"/>
  <c r="H70" i="3"/>
  <c r="I69" i="3"/>
  <c r="J68" i="3"/>
  <c r="I68" i="3"/>
  <c r="H68" i="3"/>
  <c r="J67" i="3"/>
  <c r="I67" i="3"/>
  <c r="H67" i="3"/>
  <c r="J66" i="3"/>
  <c r="I66" i="3"/>
  <c r="H66" i="3"/>
  <c r="J65" i="3"/>
  <c r="I65" i="3"/>
  <c r="H65" i="3"/>
  <c r="J64" i="3"/>
  <c r="I64" i="3"/>
  <c r="H64" i="3"/>
  <c r="J63" i="3"/>
  <c r="I63" i="3"/>
  <c r="H63" i="3"/>
  <c r="J62" i="3"/>
  <c r="I62" i="3"/>
  <c r="H62" i="3"/>
  <c r="J61" i="3"/>
  <c r="I61" i="3"/>
  <c r="H61" i="3"/>
  <c r="J60" i="3"/>
  <c r="I60" i="3"/>
  <c r="H60" i="3"/>
  <c r="J59" i="3"/>
  <c r="I59" i="3"/>
  <c r="H59" i="3"/>
  <c r="J58" i="3"/>
  <c r="I58" i="3"/>
  <c r="H58" i="3"/>
  <c r="I57" i="3"/>
  <c r="J57" i="3" s="1"/>
  <c r="H57" i="3"/>
  <c r="I56" i="3"/>
  <c r="J55" i="3"/>
  <c r="I55" i="3"/>
  <c r="H55" i="3"/>
  <c r="J54" i="3"/>
  <c r="I54" i="3"/>
  <c r="H54" i="3"/>
  <c r="J53" i="3"/>
  <c r="I53" i="3"/>
  <c r="H53" i="3"/>
  <c r="J52" i="3"/>
  <c r="I52" i="3"/>
  <c r="H52" i="3"/>
  <c r="J51" i="3"/>
  <c r="I51" i="3"/>
  <c r="H51" i="3"/>
  <c r="J50" i="3"/>
  <c r="I50" i="3"/>
  <c r="H50" i="3"/>
  <c r="J49" i="3"/>
  <c r="I49" i="3"/>
  <c r="H49" i="3"/>
  <c r="J48" i="3"/>
  <c r="I48" i="3"/>
  <c r="H48" i="3"/>
  <c r="J47" i="3"/>
  <c r="I47" i="3"/>
  <c r="H47" i="3"/>
  <c r="J46" i="3"/>
  <c r="I46" i="3"/>
  <c r="H46" i="3"/>
  <c r="I45" i="3"/>
  <c r="I4" i="8" s="1"/>
  <c r="J11" i="4"/>
  <c r="H11" i="4"/>
  <c r="I11" i="4" s="1"/>
  <c r="F11" i="4"/>
  <c r="G11" i="4" s="1"/>
  <c r="I33" i="3"/>
  <c r="I21" i="3"/>
  <c r="B2" i="3"/>
  <c r="B3" i="3" s="1"/>
  <c r="B2" i="2"/>
  <c r="D15" i="4" l="1"/>
  <c r="D16" i="4" s="1"/>
  <c r="D17" i="4" s="1"/>
  <c r="D18" i="4" s="1"/>
  <c r="D19" i="4" s="1"/>
  <c r="E14" i="4"/>
  <c r="J33" i="3"/>
  <c r="J3" i="8" s="1"/>
  <c r="I3" i="8"/>
  <c r="J81" i="3"/>
  <c r="J7" i="8" s="1"/>
  <c r="I7" i="8"/>
  <c r="J93" i="3"/>
  <c r="J8" i="8" s="1"/>
  <c r="I8" i="8"/>
  <c r="J21" i="3"/>
  <c r="J2" i="8" s="1"/>
  <c r="I2" i="8"/>
  <c r="J105" i="3"/>
  <c r="J9" i="8" s="1"/>
  <c r="I9" i="8"/>
  <c r="J56" i="3"/>
  <c r="J45" i="3"/>
  <c r="J4" i="8" s="1"/>
  <c r="J117" i="3"/>
  <c r="J10" i="8" s="1"/>
  <c r="I10" i="8"/>
  <c r="J129" i="3"/>
  <c r="J11" i="8" s="1"/>
  <c r="I11" i="8"/>
  <c r="J69" i="3"/>
  <c r="J6" i="8" s="1"/>
  <c r="I6" i="8"/>
  <c r="B3" i="2"/>
  <c r="B3" i="6"/>
  <c r="I10" i="6"/>
  <c r="G10" i="6"/>
  <c r="E10" i="6"/>
  <c r="G33" i="2"/>
  <c r="J9" i="6"/>
  <c r="H9" i="6"/>
  <c r="F9" i="6"/>
  <c r="D9" i="6"/>
  <c r="B4" i="6"/>
  <c r="D12" i="6"/>
  <c r="F12" i="6"/>
  <c r="H12" i="6"/>
  <c r="J12" i="6"/>
  <c r="I10" i="4"/>
  <c r="G10" i="4"/>
  <c r="I31" i="4"/>
  <c r="I32" i="4" s="1"/>
  <c r="G31" i="4"/>
  <c r="G32" i="4" s="1"/>
  <c r="E31" i="4"/>
  <c r="E32" i="4" s="1"/>
  <c r="E35" i="4"/>
  <c r="E36" i="4" s="1"/>
  <c r="C35" i="4"/>
  <c r="C36" i="4" s="1"/>
  <c r="C31" i="4"/>
  <c r="C32" i="4" s="1"/>
  <c r="I35" i="4"/>
  <c r="I36" i="4" s="1"/>
  <c r="G35" i="4"/>
  <c r="G36" i="4" s="1"/>
  <c r="E11" i="4"/>
  <c r="B4" i="4"/>
  <c r="E10" i="4"/>
  <c r="F12" i="4"/>
  <c r="G12" i="4" s="1"/>
  <c r="H12" i="4"/>
  <c r="I12" i="4" s="1"/>
  <c r="J12" i="4"/>
  <c r="C9" i="3"/>
  <c r="B6" i="3"/>
  <c r="C9" i="2"/>
  <c r="B6" i="2"/>
  <c r="F11" i="2" l="1"/>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10" i="2"/>
  <c r="C11" i="2" s="1"/>
  <c r="F9" i="2"/>
  <c r="C10" i="2" s="1"/>
  <c r="D10" i="2" s="1"/>
  <c r="E10" i="2" s="1"/>
  <c r="D9" i="2"/>
  <c r="E9" i="2" s="1"/>
  <c r="G45" i="2"/>
  <c r="E11" i="6"/>
  <c r="G11" i="6"/>
  <c r="I11" i="6"/>
  <c r="J13" i="6"/>
  <c r="J14" i="6" s="1"/>
  <c r="J15" i="6" s="1"/>
  <c r="J16" i="6" s="1"/>
  <c r="J17" i="6" s="1"/>
  <c r="J18" i="6" s="1"/>
  <c r="J19" i="6" s="1"/>
  <c r="H13" i="6"/>
  <c r="F13" i="6"/>
  <c r="D13" i="6"/>
  <c r="E12" i="4"/>
  <c r="J13" i="4"/>
  <c r="H13" i="4"/>
  <c r="I13" i="4" s="1"/>
  <c r="F13" i="4"/>
  <c r="G13" i="4" s="1"/>
  <c r="F368" i="3"/>
  <c r="F367" i="3"/>
  <c r="C368" i="3" s="1"/>
  <c r="D368" i="3" s="1"/>
  <c r="E368" i="3" s="1"/>
  <c r="F366" i="3"/>
  <c r="C367" i="3" s="1"/>
  <c r="D367" i="3" s="1"/>
  <c r="E367" i="3" s="1"/>
  <c r="F365" i="3"/>
  <c r="C366" i="3" s="1"/>
  <c r="D366" i="3" s="1"/>
  <c r="E366" i="3" s="1"/>
  <c r="F364" i="3"/>
  <c r="C365" i="3" s="1"/>
  <c r="D365" i="3" s="1"/>
  <c r="E365" i="3" s="1"/>
  <c r="F363" i="3"/>
  <c r="C364" i="3" s="1"/>
  <c r="D364" i="3" s="1"/>
  <c r="E364" i="3" s="1"/>
  <c r="F362" i="3"/>
  <c r="C363" i="3" s="1"/>
  <c r="D363" i="3" s="1"/>
  <c r="E363" i="3" s="1"/>
  <c r="F361" i="3"/>
  <c r="C362" i="3" s="1"/>
  <c r="F360" i="3"/>
  <c r="C361" i="3" s="1"/>
  <c r="D361" i="3" s="1"/>
  <c r="E361" i="3" s="1"/>
  <c r="F359" i="3"/>
  <c r="C360" i="3" s="1"/>
  <c r="F358" i="3"/>
  <c r="C359" i="3" s="1"/>
  <c r="D359" i="3" s="1"/>
  <c r="E359" i="3" s="1"/>
  <c r="F357" i="3"/>
  <c r="C358" i="3" s="1"/>
  <c r="F356" i="3"/>
  <c r="C357" i="3" s="1"/>
  <c r="D357" i="3" s="1"/>
  <c r="E357" i="3" s="1"/>
  <c r="F355" i="3"/>
  <c r="C356" i="3" s="1"/>
  <c r="D356" i="3" s="1"/>
  <c r="E356" i="3" s="1"/>
  <c r="F354" i="3"/>
  <c r="C355" i="3" s="1"/>
  <c r="F353" i="3"/>
  <c r="C354" i="3" s="1"/>
  <c r="D354" i="3" s="1"/>
  <c r="E354" i="3" s="1"/>
  <c r="F352" i="3"/>
  <c r="C353" i="3" s="1"/>
  <c r="F351" i="3"/>
  <c r="C352" i="3" s="1"/>
  <c r="D352" i="3" s="1"/>
  <c r="E352" i="3" s="1"/>
  <c r="F350" i="3"/>
  <c r="C351" i="3" s="1"/>
  <c r="D351" i="3" s="1"/>
  <c r="E351" i="3" s="1"/>
  <c r="F349" i="3"/>
  <c r="C350" i="3" s="1"/>
  <c r="D350" i="3" s="1"/>
  <c r="E350" i="3" s="1"/>
  <c r="F348" i="3"/>
  <c r="C349" i="3" s="1"/>
  <c r="D349" i="3" s="1"/>
  <c r="E349" i="3" s="1"/>
  <c r="F347" i="3"/>
  <c r="C348" i="3" s="1"/>
  <c r="D348" i="3" s="1"/>
  <c r="E348" i="3" s="1"/>
  <c r="F346" i="3"/>
  <c r="C347" i="3" s="1"/>
  <c r="D347" i="3" s="1"/>
  <c r="E347" i="3" s="1"/>
  <c r="F345" i="3"/>
  <c r="C346" i="3" s="1"/>
  <c r="F344" i="3"/>
  <c r="C345" i="3" s="1"/>
  <c r="D345" i="3" s="1"/>
  <c r="E345" i="3" s="1"/>
  <c r="F343" i="3"/>
  <c r="C344" i="3" s="1"/>
  <c r="F342" i="3"/>
  <c r="C343" i="3" s="1"/>
  <c r="D343" i="3" s="1"/>
  <c r="E343" i="3" s="1"/>
  <c r="F341" i="3"/>
  <c r="C342" i="3" s="1"/>
  <c r="D342" i="3" s="1"/>
  <c r="E342" i="3" s="1"/>
  <c r="F340" i="3"/>
  <c r="C341" i="3" s="1"/>
  <c r="D341" i="3" s="1"/>
  <c r="E341" i="3" s="1"/>
  <c r="F339" i="3"/>
  <c r="C340" i="3" s="1"/>
  <c r="D340" i="3" s="1"/>
  <c r="E340" i="3" s="1"/>
  <c r="F338" i="3"/>
  <c r="C339" i="3" s="1"/>
  <c r="F337" i="3"/>
  <c r="C338" i="3" s="1"/>
  <c r="D338" i="3" s="1"/>
  <c r="E338" i="3" s="1"/>
  <c r="F336" i="3"/>
  <c r="C337" i="3" s="1"/>
  <c r="F335" i="3"/>
  <c r="C336" i="3" s="1"/>
  <c r="D336" i="3" s="1"/>
  <c r="E336" i="3" s="1"/>
  <c r="F334" i="3"/>
  <c r="C335" i="3" s="1"/>
  <c r="D335" i="3" s="1"/>
  <c r="E335" i="3" s="1"/>
  <c r="F333" i="3"/>
  <c r="C334" i="3" s="1"/>
  <c r="D334" i="3" s="1"/>
  <c r="E334" i="3" s="1"/>
  <c r="F332" i="3"/>
  <c r="C333" i="3" s="1"/>
  <c r="D333" i="3" s="1"/>
  <c r="E333" i="3" s="1"/>
  <c r="F331" i="3"/>
  <c r="C332" i="3" s="1"/>
  <c r="D332" i="3" s="1"/>
  <c r="E332" i="3" s="1"/>
  <c r="F330" i="3"/>
  <c r="C331" i="3" s="1"/>
  <c r="D331" i="3" s="1"/>
  <c r="E331" i="3" s="1"/>
  <c r="F329" i="3"/>
  <c r="C330" i="3" s="1"/>
  <c r="F328" i="3"/>
  <c r="C329" i="3" s="1"/>
  <c r="D329" i="3" s="1"/>
  <c r="E329" i="3" s="1"/>
  <c r="F327" i="3"/>
  <c r="C328" i="3" s="1"/>
  <c r="F326" i="3"/>
  <c r="C327" i="3" s="1"/>
  <c r="D327" i="3" s="1"/>
  <c r="E327" i="3" s="1"/>
  <c r="F325" i="3"/>
  <c r="C326" i="3" s="1"/>
  <c r="D326" i="3" s="1"/>
  <c r="E326" i="3" s="1"/>
  <c r="F324" i="3"/>
  <c r="C325" i="3" s="1"/>
  <c r="D325" i="3" s="1"/>
  <c r="E325" i="3" s="1"/>
  <c r="F323" i="3"/>
  <c r="C324" i="3" s="1"/>
  <c r="D324" i="3" s="1"/>
  <c r="E324" i="3" s="1"/>
  <c r="F322" i="3"/>
  <c r="C323" i="3" s="1"/>
  <c r="F321" i="3"/>
  <c r="C322" i="3" s="1"/>
  <c r="D322" i="3" s="1"/>
  <c r="E322" i="3" s="1"/>
  <c r="F320" i="3"/>
  <c r="C321" i="3" s="1"/>
  <c r="F319" i="3"/>
  <c r="C320" i="3" s="1"/>
  <c r="D320" i="3" s="1"/>
  <c r="E320" i="3" s="1"/>
  <c r="F318" i="3"/>
  <c r="C319" i="3" s="1"/>
  <c r="D319" i="3" s="1"/>
  <c r="E319" i="3" s="1"/>
  <c r="F317" i="3"/>
  <c r="C318" i="3" s="1"/>
  <c r="D318" i="3" s="1"/>
  <c r="E318" i="3" s="1"/>
  <c r="F316" i="3"/>
  <c r="C317" i="3" s="1"/>
  <c r="D317" i="3" s="1"/>
  <c r="E317" i="3" s="1"/>
  <c r="F315" i="3"/>
  <c r="C316" i="3" s="1"/>
  <c r="D316" i="3" s="1"/>
  <c r="E316" i="3" s="1"/>
  <c r="F314" i="3"/>
  <c r="C315" i="3" s="1"/>
  <c r="D315" i="3" s="1"/>
  <c r="E315" i="3" s="1"/>
  <c r="F313" i="3"/>
  <c r="C314" i="3" s="1"/>
  <c r="F312" i="3"/>
  <c r="C313" i="3" s="1"/>
  <c r="D313" i="3" s="1"/>
  <c r="E313" i="3" s="1"/>
  <c r="F311" i="3"/>
  <c r="C312" i="3" s="1"/>
  <c r="F310" i="3"/>
  <c r="C311" i="3" s="1"/>
  <c r="D311" i="3" s="1"/>
  <c r="E311" i="3" s="1"/>
  <c r="F309" i="3"/>
  <c r="C310" i="3" s="1"/>
  <c r="D310" i="3" s="1"/>
  <c r="E310" i="3" s="1"/>
  <c r="F308" i="3"/>
  <c r="C309" i="3" s="1"/>
  <c r="D309" i="3" s="1"/>
  <c r="E309" i="3" s="1"/>
  <c r="F307" i="3"/>
  <c r="C308" i="3" s="1"/>
  <c r="D308" i="3" s="1"/>
  <c r="E308" i="3" s="1"/>
  <c r="F306" i="3"/>
  <c r="C307" i="3" s="1"/>
  <c r="F305" i="3"/>
  <c r="C306" i="3" s="1"/>
  <c r="D306" i="3" s="1"/>
  <c r="E306" i="3" s="1"/>
  <c r="F304" i="3"/>
  <c r="C305" i="3" s="1"/>
  <c r="F303" i="3"/>
  <c r="C304" i="3" s="1"/>
  <c r="D304" i="3" s="1"/>
  <c r="E304" i="3" s="1"/>
  <c r="F302" i="3"/>
  <c r="C303" i="3" s="1"/>
  <c r="D303" i="3" s="1"/>
  <c r="E303" i="3" s="1"/>
  <c r="F301" i="3"/>
  <c r="C302" i="3" s="1"/>
  <c r="D302" i="3" s="1"/>
  <c r="E302" i="3" s="1"/>
  <c r="F300" i="3"/>
  <c r="C301" i="3" s="1"/>
  <c r="D301" i="3" s="1"/>
  <c r="E301" i="3" s="1"/>
  <c r="F299" i="3"/>
  <c r="C300" i="3" s="1"/>
  <c r="D300" i="3" s="1"/>
  <c r="E300" i="3" s="1"/>
  <c r="F298" i="3"/>
  <c r="C299" i="3" s="1"/>
  <c r="D299" i="3" s="1"/>
  <c r="E299" i="3" s="1"/>
  <c r="F297" i="3"/>
  <c r="C298" i="3" s="1"/>
  <c r="F296" i="3"/>
  <c r="C297" i="3" s="1"/>
  <c r="D297" i="3" s="1"/>
  <c r="E297" i="3" s="1"/>
  <c r="F295" i="3"/>
  <c r="C296" i="3" s="1"/>
  <c r="F294" i="3"/>
  <c r="C295" i="3" s="1"/>
  <c r="D295" i="3" s="1"/>
  <c r="E295" i="3" s="1"/>
  <c r="F293" i="3"/>
  <c r="C294" i="3" s="1"/>
  <c r="D294" i="3" s="1"/>
  <c r="E294" i="3" s="1"/>
  <c r="F292" i="3"/>
  <c r="C293" i="3" s="1"/>
  <c r="D293" i="3" s="1"/>
  <c r="E293" i="3" s="1"/>
  <c r="F291" i="3"/>
  <c r="C292" i="3" s="1"/>
  <c r="D292" i="3" s="1"/>
  <c r="E292" i="3" s="1"/>
  <c r="F290" i="3"/>
  <c r="C291" i="3" s="1"/>
  <c r="F289" i="3"/>
  <c r="C290" i="3" s="1"/>
  <c r="D290" i="3" s="1"/>
  <c r="E290" i="3" s="1"/>
  <c r="F288" i="3"/>
  <c r="C289" i="3" s="1"/>
  <c r="F287" i="3"/>
  <c r="C288" i="3" s="1"/>
  <c r="D288" i="3" s="1"/>
  <c r="E288" i="3" s="1"/>
  <c r="F286" i="3"/>
  <c r="C287" i="3" s="1"/>
  <c r="D287" i="3" s="1"/>
  <c r="E287" i="3" s="1"/>
  <c r="F285" i="3"/>
  <c r="C286" i="3" s="1"/>
  <c r="D286" i="3" s="1"/>
  <c r="E286" i="3" s="1"/>
  <c r="F284" i="3"/>
  <c r="C285" i="3" s="1"/>
  <c r="D285" i="3" s="1"/>
  <c r="E285" i="3" s="1"/>
  <c r="F283" i="3"/>
  <c r="C284" i="3" s="1"/>
  <c r="D284" i="3" s="1"/>
  <c r="E284" i="3" s="1"/>
  <c r="F282" i="3"/>
  <c r="C283" i="3" s="1"/>
  <c r="D283" i="3" s="1"/>
  <c r="E283" i="3" s="1"/>
  <c r="F281" i="3"/>
  <c r="C282" i="3" s="1"/>
  <c r="F280" i="3"/>
  <c r="C281" i="3" s="1"/>
  <c r="D281" i="3" s="1"/>
  <c r="E281" i="3" s="1"/>
  <c r="F279" i="3"/>
  <c r="C280" i="3" s="1"/>
  <c r="F278" i="3"/>
  <c r="C279" i="3" s="1"/>
  <c r="D279" i="3" s="1"/>
  <c r="E279" i="3" s="1"/>
  <c r="F277" i="3"/>
  <c r="C278" i="3" s="1"/>
  <c r="D278" i="3" s="1"/>
  <c r="E278" i="3" s="1"/>
  <c r="F276" i="3"/>
  <c r="C277" i="3" s="1"/>
  <c r="D277" i="3" s="1"/>
  <c r="E277" i="3" s="1"/>
  <c r="F275" i="3"/>
  <c r="C276" i="3" s="1"/>
  <c r="D276" i="3" s="1"/>
  <c r="E276" i="3" s="1"/>
  <c r="F274" i="3"/>
  <c r="C275" i="3" s="1"/>
  <c r="F273" i="3"/>
  <c r="C274" i="3" s="1"/>
  <c r="D274" i="3" s="1"/>
  <c r="E274" i="3" s="1"/>
  <c r="F272" i="3"/>
  <c r="C273" i="3" s="1"/>
  <c r="F271" i="3"/>
  <c r="C272" i="3" s="1"/>
  <c r="D272" i="3" s="1"/>
  <c r="E272" i="3" s="1"/>
  <c r="F270" i="3"/>
  <c r="C271" i="3" s="1"/>
  <c r="D271" i="3" s="1"/>
  <c r="E271" i="3" s="1"/>
  <c r="F269" i="3"/>
  <c r="C270" i="3" s="1"/>
  <c r="D270" i="3" s="1"/>
  <c r="E270" i="3" s="1"/>
  <c r="F268" i="3"/>
  <c r="C269" i="3" s="1"/>
  <c r="D269" i="3" s="1"/>
  <c r="E269" i="3" s="1"/>
  <c r="F267" i="3"/>
  <c r="C268" i="3" s="1"/>
  <c r="D268" i="3" s="1"/>
  <c r="E268" i="3" s="1"/>
  <c r="F266" i="3"/>
  <c r="C267" i="3" s="1"/>
  <c r="D267" i="3" s="1"/>
  <c r="E267" i="3" s="1"/>
  <c r="F265" i="3"/>
  <c r="C266" i="3" s="1"/>
  <c r="F264" i="3"/>
  <c r="C265" i="3" s="1"/>
  <c r="D265" i="3" s="1"/>
  <c r="E265" i="3" s="1"/>
  <c r="F263" i="3"/>
  <c r="C264" i="3" s="1"/>
  <c r="F262" i="3"/>
  <c r="C263" i="3" s="1"/>
  <c r="D263" i="3" s="1"/>
  <c r="E263" i="3" s="1"/>
  <c r="F261" i="3"/>
  <c r="C262" i="3" s="1"/>
  <c r="D262" i="3" s="1"/>
  <c r="E262" i="3" s="1"/>
  <c r="F260" i="3"/>
  <c r="C261" i="3" s="1"/>
  <c r="D261" i="3" s="1"/>
  <c r="E261" i="3" s="1"/>
  <c r="F259" i="3"/>
  <c r="C260" i="3" s="1"/>
  <c r="D260" i="3" s="1"/>
  <c r="E260" i="3" s="1"/>
  <c r="F258" i="3"/>
  <c r="C259" i="3" s="1"/>
  <c r="F257" i="3"/>
  <c r="C258" i="3" s="1"/>
  <c r="D258" i="3" s="1"/>
  <c r="E258" i="3" s="1"/>
  <c r="F256" i="3"/>
  <c r="C257" i="3" s="1"/>
  <c r="F255" i="3"/>
  <c r="C256" i="3" s="1"/>
  <c r="D256" i="3" s="1"/>
  <c r="E256" i="3" s="1"/>
  <c r="F254" i="3"/>
  <c r="C255" i="3" s="1"/>
  <c r="D255" i="3" s="1"/>
  <c r="E255" i="3" s="1"/>
  <c r="F253" i="3"/>
  <c r="C254" i="3" s="1"/>
  <c r="D254" i="3" s="1"/>
  <c r="E254" i="3" s="1"/>
  <c r="F252" i="3"/>
  <c r="C253" i="3" s="1"/>
  <c r="D253" i="3" s="1"/>
  <c r="E253" i="3" s="1"/>
  <c r="F251" i="3"/>
  <c r="C252" i="3" s="1"/>
  <c r="D252" i="3" s="1"/>
  <c r="E252" i="3" s="1"/>
  <c r="F250" i="3"/>
  <c r="C251" i="3" s="1"/>
  <c r="D251" i="3" s="1"/>
  <c r="E251" i="3" s="1"/>
  <c r="F249" i="3"/>
  <c r="C250" i="3" s="1"/>
  <c r="F248" i="3"/>
  <c r="C249" i="3" s="1"/>
  <c r="D249" i="3" s="1"/>
  <c r="E249" i="3" s="1"/>
  <c r="F247" i="3"/>
  <c r="C248" i="3" s="1"/>
  <c r="F246" i="3"/>
  <c r="C247" i="3" s="1"/>
  <c r="D247" i="3" s="1"/>
  <c r="E247" i="3" s="1"/>
  <c r="F245" i="3"/>
  <c r="C246" i="3" s="1"/>
  <c r="D246" i="3" s="1"/>
  <c r="E246" i="3" s="1"/>
  <c r="F244" i="3"/>
  <c r="C245" i="3" s="1"/>
  <c r="D245" i="3" s="1"/>
  <c r="E245" i="3" s="1"/>
  <c r="F243" i="3"/>
  <c r="C244" i="3" s="1"/>
  <c r="D244" i="3" s="1"/>
  <c r="E244" i="3" s="1"/>
  <c r="F242" i="3"/>
  <c r="C243" i="3" s="1"/>
  <c r="F241" i="3"/>
  <c r="C242" i="3" s="1"/>
  <c r="D242" i="3" s="1"/>
  <c r="E242" i="3" s="1"/>
  <c r="F240" i="3"/>
  <c r="C241" i="3" s="1"/>
  <c r="F239" i="3"/>
  <c r="C240" i="3" s="1"/>
  <c r="D240" i="3" s="1"/>
  <c r="E240" i="3" s="1"/>
  <c r="F238" i="3"/>
  <c r="C239" i="3" s="1"/>
  <c r="D239" i="3" s="1"/>
  <c r="E239" i="3" s="1"/>
  <c r="F237" i="3"/>
  <c r="C238" i="3" s="1"/>
  <c r="D238" i="3" s="1"/>
  <c r="E238" i="3" s="1"/>
  <c r="F236" i="3"/>
  <c r="C237" i="3" s="1"/>
  <c r="D237" i="3" s="1"/>
  <c r="E237" i="3" s="1"/>
  <c r="F235" i="3"/>
  <c r="C236" i="3" s="1"/>
  <c r="D236" i="3" s="1"/>
  <c r="E236" i="3" s="1"/>
  <c r="F234" i="3"/>
  <c r="C235" i="3" s="1"/>
  <c r="D235" i="3" s="1"/>
  <c r="E235" i="3" s="1"/>
  <c r="F233" i="3"/>
  <c r="C234" i="3" s="1"/>
  <c r="F232" i="3"/>
  <c r="C233" i="3" s="1"/>
  <c r="D233" i="3" s="1"/>
  <c r="E233" i="3" s="1"/>
  <c r="F231" i="3"/>
  <c r="C232" i="3" s="1"/>
  <c r="F230" i="3"/>
  <c r="C231" i="3" s="1"/>
  <c r="D231" i="3" s="1"/>
  <c r="E231" i="3" s="1"/>
  <c r="F229" i="3"/>
  <c r="C230" i="3" s="1"/>
  <c r="D230" i="3" s="1"/>
  <c r="E230" i="3" s="1"/>
  <c r="F228" i="3"/>
  <c r="C229" i="3" s="1"/>
  <c r="D229" i="3" s="1"/>
  <c r="E229" i="3" s="1"/>
  <c r="F227" i="3"/>
  <c r="C228" i="3" s="1"/>
  <c r="D228" i="3" s="1"/>
  <c r="E228" i="3" s="1"/>
  <c r="F226" i="3"/>
  <c r="C227" i="3" s="1"/>
  <c r="F225" i="3"/>
  <c r="C226" i="3" s="1"/>
  <c r="D226" i="3" s="1"/>
  <c r="E226" i="3" s="1"/>
  <c r="F224" i="3"/>
  <c r="C225" i="3" s="1"/>
  <c r="F223" i="3"/>
  <c r="C224" i="3" s="1"/>
  <c r="D224" i="3" s="1"/>
  <c r="E224" i="3" s="1"/>
  <c r="F222" i="3"/>
  <c r="C223" i="3" s="1"/>
  <c r="D223" i="3" s="1"/>
  <c r="E223" i="3" s="1"/>
  <c r="F221" i="3"/>
  <c r="C222" i="3" s="1"/>
  <c r="D222" i="3" s="1"/>
  <c r="E222" i="3" s="1"/>
  <c r="F220" i="3"/>
  <c r="C221" i="3" s="1"/>
  <c r="D221" i="3" s="1"/>
  <c r="E221" i="3" s="1"/>
  <c r="F219" i="3"/>
  <c r="C220" i="3" s="1"/>
  <c r="D220" i="3" s="1"/>
  <c r="E220" i="3" s="1"/>
  <c r="F218" i="3"/>
  <c r="C219" i="3" s="1"/>
  <c r="D219" i="3" s="1"/>
  <c r="E219" i="3" s="1"/>
  <c r="F217" i="3"/>
  <c r="C218" i="3" s="1"/>
  <c r="F216" i="3"/>
  <c r="C217" i="3" s="1"/>
  <c r="D217" i="3" s="1"/>
  <c r="E217" i="3" s="1"/>
  <c r="F215" i="3"/>
  <c r="C216" i="3" s="1"/>
  <c r="F214" i="3"/>
  <c r="C215" i="3" s="1"/>
  <c r="D215" i="3" s="1"/>
  <c r="E215" i="3" s="1"/>
  <c r="F213" i="3"/>
  <c r="C214" i="3" s="1"/>
  <c r="D214" i="3" s="1"/>
  <c r="E214" i="3" s="1"/>
  <c r="F212" i="3"/>
  <c r="C213" i="3" s="1"/>
  <c r="D213" i="3" s="1"/>
  <c r="E213" i="3" s="1"/>
  <c r="F211" i="3"/>
  <c r="C212" i="3" s="1"/>
  <c r="D212" i="3" s="1"/>
  <c r="E212" i="3" s="1"/>
  <c r="F210" i="3"/>
  <c r="C211" i="3" s="1"/>
  <c r="F209" i="3"/>
  <c r="C210" i="3" s="1"/>
  <c r="D210" i="3" s="1"/>
  <c r="E210" i="3" s="1"/>
  <c r="F208" i="3"/>
  <c r="C209" i="3" s="1"/>
  <c r="F207" i="3"/>
  <c r="C208" i="3" s="1"/>
  <c r="D208" i="3" s="1"/>
  <c r="E208" i="3" s="1"/>
  <c r="F206" i="3"/>
  <c r="C207" i="3" s="1"/>
  <c r="D207" i="3" s="1"/>
  <c r="E207" i="3" s="1"/>
  <c r="F205" i="3"/>
  <c r="C206" i="3" s="1"/>
  <c r="D206" i="3" s="1"/>
  <c r="E206" i="3" s="1"/>
  <c r="F204" i="3"/>
  <c r="C205" i="3" s="1"/>
  <c r="D205" i="3" s="1"/>
  <c r="E205" i="3" s="1"/>
  <c r="F203" i="3"/>
  <c r="C204" i="3" s="1"/>
  <c r="D204" i="3" s="1"/>
  <c r="E204" i="3" s="1"/>
  <c r="F202" i="3"/>
  <c r="C203" i="3" s="1"/>
  <c r="D203" i="3" s="1"/>
  <c r="E203" i="3" s="1"/>
  <c r="F201" i="3"/>
  <c r="C202" i="3" s="1"/>
  <c r="F200" i="3"/>
  <c r="C201" i="3" s="1"/>
  <c r="D201" i="3" s="1"/>
  <c r="E201" i="3" s="1"/>
  <c r="F199" i="3"/>
  <c r="C200" i="3" s="1"/>
  <c r="F198" i="3"/>
  <c r="C199" i="3" s="1"/>
  <c r="D199" i="3" s="1"/>
  <c r="E199" i="3" s="1"/>
  <c r="F197" i="3"/>
  <c r="C198" i="3" s="1"/>
  <c r="D198" i="3" s="1"/>
  <c r="E198" i="3" s="1"/>
  <c r="F196" i="3"/>
  <c r="C197" i="3" s="1"/>
  <c r="D197" i="3" s="1"/>
  <c r="E197" i="3" s="1"/>
  <c r="F195" i="3"/>
  <c r="C196" i="3" s="1"/>
  <c r="D196" i="3" s="1"/>
  <c r="E196" i="3" s="1"/>
  <c r="F194" i="3"/>
  <c r="C195" i="3" s="1"/>
  <c r="F193" i="3"/>
  <c r="C194" i="3" s="1"/>
  <c r="D194" i="3" s="1"/>
  <c r="E194" i="3" s="1"/>
  <c r="F192" i="3"/>
  <c r="C193" i="3" s="1"/>
  <c r="F191" i="3"/>
  <c r="C192" i="3" s="1"/>
  <c r="D192" i="3" s="1"/>
  <c r="E192" i="3" s="1"/>
  <c r="F190" i="3"/>
  <c r="C191" i="3" s="1"/>
  <c r="F189" i="3"/>
  <c r="C190" i="3" s="1"/>
  <c r="D190" i="3" s="1"/>
  <c r="E190" i="3" s="1"/>
  <c r="F188" i="3"/>
  <c r="C189" i="3" s="1"/>
  <c r="D189" i="3" s="1"/>
  <c r="E189" i="3" s="1"/>
  <c r="F187" i="3"/>
  <c r="C188" i="3" s="1"/>
  <c r="D188" i="3" s="1"/>
  <c r="E188" i="3" s="1"/>
  <c r="F186" i="3"/>
  <c r="C187" i="3" s="1"/>
  <c r="D187" i="3" s="1"/>
  <c r="E187" i="3" s="1"/>
  <c r="F185" i="3"/>
  <c r="C186" i="3" s="1"/>
  <c r="F184" i="3"/>
  <c r="C185" i="3" s="1"/>
  <c r="D185" i="3" s="1"/>
  <c r="E185" i="3" s="1"/>
  <c r="F183" i="3"/>
  <c r="C184" i="3" s="1"/>
  <c r="F182" i="3"/>
  <c r="C183" i="3" s="1"/>
  <c r="D183" i="3" s="1"/>
  <c r="E183" i="3" s="1"/>
  <c r="F181" i="3"/>
  <c r="C182" i="3" s="1"/>
  <c r="D182" i="3" s="1"/>
  <c r="E182" i="3" s="1"/>
  <c r="F180" i="3"/>
  <c r="C181" i="3" s="1"/>
  <c r="D181" i="3" s="1"/>
  <c r="E181" i="3" s="1"/>
  <c r="F179" i="3"/>
  <c r="C180" i="3" s="1"/>
  <c r="D180" i="3" s="1"/>
  <c r="E180" i="3" s="1"/>
  <c r="F178" i="3"/>
  <c r="C179" i="3" s="1"/>
  <c r="F177" i="3"/>
  <c r="C178" i="3" s="1"/>
  <c r="D178" i="3" s="1"/>
  <c r="E178" i="3" s="1"/>
  <c r="F176" i="3"/>
  <c r="C177" i="3" s="1"/>
  <c r="F175" i="3"/>
  <c r="C176" i="3" s="1"/>
  <c r="D176" i="3" s="1"/>
  <c r="E176" i="3" s="1"/>
  <c r="F174" i="3"/>
  <c r="C175" i="3" s="1"/>
  <c r="F173" i="3"/>
  <c r="C174" i="3" s="1"/>
  <c r="D174" i="3" s="1"/>
  <c r="E174" i="3" s="1"/>
  <c r="F172" i="3"/>
  <c r="C173" i="3" s="1"/>
  <c r="D173" i="3" s="1"/>
  <c r="E173" i="3" s="1"/>
  <c r="F171" i="3"/>
  <c r="C172" i="3" s="1"/>
  <c r="D172" i="3" s="1"/>
  <c r="E172" i="3" s="1"/>
  <c r="F170" i="3"/>
  <c r="C171" i="3" s="1"/>
  <c r="D171" i="3" s="1"/>
  <c r="E171" i="3" s="1"/>
  <c r="F169" i="3"/>
  <c r="C170" i="3" s="1"/>
  <c r="F168" i="3"/>
  <c r="C169" i="3" s="1"/>
  <c r="D169" i="3" s="1"/>
  <c r="E169" i="3" s="1"/>
  <c r="F167" i="3"/>
  <c r="C168" i="3" s="1"/>
  <c r="F166" i="3"/>
  <c r="C167" i="3" s="1"/>
  <c r="D167" i="3" s="1"/>
  <c r="E167" i="3" s="1"/>
  <c r="F165" i="3"/>
  <c r="C166" i="3" s="1"/>
  <c r="D166" i="3" s="1"/>
  <c r="E166" i="3" s="1"/>
  <c r="F164" i="3"/>
  <c r="C165" i="3" s="1"/>
  <c r="D165" i="3" s="1"/>
  <c r="E165" i="3" s="1"/>
  <c r="F163" i="3"/>
  <c r="C164" i="3" s="1"/>
  <c r="D164" i="3" s="1"/>
  <c r="E164" i="3" s="1"/>
  <c r="F162" i="3"/>
  <c r="C163" i="3" s="1"/>
  <c r="F161" i="3"/>
  <c r="C162" i="3" s="1"/>
  <c r="D162" i="3" s="1"/>
  <c r="E162" i="3" s="1"/>
  <c r="F160" i="3"/>
  <c r="C161" i="3" s="1"/>
  <c r="F159" i="3"/>
  <c r="C160" i="3" s="1"/>
  <c r="D160" i="3" s="1"/>
  <c r="E160" i="3" s="1"/>
  <c r="F158" i="3"/>
  <c r="C159" i="3" s="1"/>
  <c r="F157" i="3"/>
  <c r="C158" i="3" s="1"/>
  <c r="D158" i="3" s="1"/>
  <c r="E158" i="3" s="1"/>
  <c r="F156" i="3"/>
  <c r="C157" i="3" s="1"/>
  <c r="D157" i="3" s="1"/>
  <c r="E157" i="3" s="1"/>
  <c r="F155" i="3"/>
  <c r="C156" i="3" s="1"/>
  <c r="D156" i="3" s="1"/>
  <c r="E156" i="3" s="1"/>
  <c r="F154" i="3"/>
  <c r="C155" i="3" s="1"/>
  <c r="D155" i="3" s="1"/>
  <c r="E155" i="3" s="1"/>
  <c r="F153" i="3"/>
  <c r="C154" i="3" s="1"/>
  <c r="F152" i="3"/>
  <c r="C153" i="3" s="1"/>
  <c r="D153" i="3" s="1"/>
  <c r="E153" i="3" s="1"/>
  <c r="F151" i="3"/>
  <c r="C152" i="3" s="1"/>
  <c r="F150" i="3"/>
  <c r="C151" i="3" s="1"/>
  <c r="D151" i="3" s="1"/>
  <c r="E151" i="3" s="1"/>
  <c r="F149" i="3"/>
  <c r="C150" i="3" s="1"/>
  <c r="D150" i="3" s="1"/>
  <c r="E150" i="3" s="1"/>
  <c r="F148" i="3"/>
  <c r="C149" i="3" s="1"/>
  <c r="D149" i="3" s="1"/>
  <c r="E149" i="3" s="1"/>
  <c r="F147" i="3"/>
  <c r="C148" i="3" s="1"/>
  <c r="D148" i="3" s="1"/>
  <c r="E148" i="3" s="1"/>
  <c r="F146" i="3"/>
  <c r="C147" i="3" s="1"/>
  <c r="F145" i="3"/>
  <c r="C146" i="3" s="1"/>
  <c r="D146" i="3" s="1"/>
  <c r="E146" i="3" s="1"/>
  <c r="F144" i="3"/>
  <c r="C145" i="3" s="1"/>
  <c r="F143" i="3"/>
  <c r="C144" i="3" s="1"/>
  <c r="D144" i="3" s="1"/>
  <c r="E144" i="3" s="1"/>
  <c r="F142" i="3"/>
  <c r="C143" i="3" s="1"/>
  <c r="F141" i="3"/>
  <c r="C142" i="3" s="1"/>
  <c r="D142" i="3" s="1"/>
  <c r="E142" i="3" s="1"/>
  <c r="F140" i="3"/>
  <c r="C141" i="3" s="1"/>
  <c r="D141" i="3" s="1"/>
  <c r="E141" i="3" s="1"/>
  <c r="F139" i="3"/>
  <c r="C140" i="3" s="1"/>
  <c r="D140" i="3" s="1"/>
  <c r="E140" i="3" s="1"/>
  <c r="F138" i="3"/>
  <c r="C139" i="3" s="1"/>
  <c r="D139" i="3" s="1"/>
  <c r="E139" i="3" s="1"/>
  <c r="F137" i="3"/>
  <c r="C138" i="3" s="1"/>
  <c r="F136" i="3"/>
  <c r="C137" i="3" s="1"/>
  <c r="D137" i="3" s="1"/>
  <c r="E137" i="3" s="1"/>
  <c r="F135" i="3"/>
  <c r="C136" i="3" s="1"/>
  <c r="F134" i="3"/>
  <c r="C135" i="3" s="1"/>
  <c r="D135" i="3" s="1"/>
  <c r="E135" i="3" s="1"/>
  <c r="F133" i="3"/>
  <c r="C134" i="3" s="1"/>
  <c r="D134" i="3" s="1"/>
  <c r="E134" i="3" s="1"/>
  <c r="F132" i="3"/>
  <c r="C133" i="3" s="1"/>
  <c r="D133" i="3" s="1"/>
  <c r="E133" i="3" s="1"/>
  <c r="F131" i="3"/>
  <c r="C132" i="3" s="1"/>
  <c r="D132" i="3" s="1"/>
  <c r="E132" i="3" s="1"/>
  <c r="F130" i="3"/>
  <c r="C131" i="3" s="1"/>
  <c r="F129" i="3"/>
  <c r="F128" i="3"/>
  <c r="C129" i="3" s="1"/>
  <c r="F127" i="3"/>
  <c r="C128" i="3" s="1"/>
  <c r="D128" i="3" s="1"/>
  <c r="E128" i="3" s="1"/>
  <c r="F126" i="3"/>
  <c r="C127" i="3" s="1"/>
  <c r="F125" i="3"/>
  <c r="C126" i="3" s="1"/>
  <c r="D126" i="3" s="1"/>
  <c r="E126" i="3" s="1"/>
  <c r="F124" i="3"/>
  <c r="C125" i="3" s="1"/>
  <c r="D125" i="3" s="1"/>
  <c r="E125" i="3" s="1"/>
  <c r="F123" i="3"/>
  <c r="C124" i="3" s="1"/>
  <c r="D124" i="3" s="1"/>
  <c r="E124" i="3" s="1"/>
  <c r="F122" i="3"/>
  <c r="C123" i="3" s="1"/>
  <c r="D123" i="3" s="1"/>
  <c r="E123" i="3" s="1"/>
  <c r="F121" i="3"/>
  <c r="C122" i="3" s="1"/>
  <c r="F120" i="3"/>
  <c r="C121" i="3" s="1"/>
  <c r="D121" i="3" s="1"/>
  <c r="E121" i="3" s="1"/>
  <c r="F119" i="3"/>
  <c r="C120" i="3" s="1"/>
  <c r="F118" i="3"/>
  <c r="C119" i="3" s="1"/>
  <c r="D119" i="3" s="1"/>
  <c r="E119" i="3" s="1"/>
  <c r="F117" i="3"/>
  <c r="F116" i="3"/>
  <c r="C117" i="3" s="1"/>
  <c r="F115" i="3"/>
  <c r="C116" i="3" s="1"/>
  <c r="D116" i="3" s="1"/>
  <c r="E116" i="3" s="1"/>
  <c r="F114" i="3"/>
  <c r="C115" i="3" s="1"/>
  <c r="F113" i="3"/>
  <c r="C114" i="3" s="1"/>
  <c r="D114" i="3" s="1"/>
  <c r="E114" i="3" s="1"/>
  <c r="F112" i="3"/>
  <c r="C113" i="3" s="1"/>
  <c r="F111" i="3"/>
  <c r="C112" i="3" s="1"/>
  <c r="D112" i="3" s="1"/>
  <c r="E112" i="3" s="1"/>
  <c r="F110" i="3"/>
  <c r="C111" i="3" s="1"/>
  <c r="F109" i="3"/>
  <c r="C110" i="3" s="1"/>
  <c r="D110" i="3" s="1"/>
  <c r="E110" i="3" s="1"/>
  <c r="F108" i="3"/>
  <c r="C109" i="3" s="1"/>
  <c r="D109" i="3" s="1"/>
  <c r="E109" i="3" s="1"/>
  <c r="F107" i="3"/>
  <c r="C108" i="3" s="1"/>
  <c r="D108" i="3" s="1"/>
  <c r="E108" i="3" s="1"/>
  <c r="F106" i="3"/>
  <c r="C107" i="3" s="1"/>
  <c r="D107" i="3" s="1"/>
  <c r="E107" i="3" s="1"/>
  <c r="F105" i="3"/>
  <c r="F104" i="3"/>
  <c r="C105" i="3" s="1"/>
  <c r="F103" i="3"/>
  <c r="C104" i="3" s="1"/>
  <c r="F102" i="3"/>
  <c r="C103" i="3" s="1"/>
  <c r="D103" i="3" s="1"/>
  <c r="E103" i="3" s="1"/>
  <c r="F101" i="3"/>
  <c r="C102" i="3" s="1"/>
  <c r="D102" i="3" s="1"/>
  <c r="E102" i="3" s="1"/>
  <c r="F100" i="3"/>
  <c r="C101" i="3" s="1"/>
  <c r="D101" i="3" s="1"/>
  <c r="E101" i="3" s="1"/>
  <c r="F99" i="3"/>
  <c r="C100" i="3" s="1"/>
  <c r="D100" i="3" s="1"/>
  <c r="E100" i="3" s="1"/>
  <c r="F98" i="3"/>
  <c r="C99" i="3" s="1"/>
  <c r="F97" i="3"/>
  <c r="C98" i="3" s="1"/>
  <c r="D98" i="3" s="1"/>
  <c r="E98" i="3" s="1"/>
  <c r="F96" i="3"/>
  <c r="C97" i="3" s="1"/>
  <c r="F95" i="3"/>
  <c r="C96" i="3" s="1"/>
  <c r="D96" i="3" s="1"/>
  <c r="E96" i="3" s="1"/>
  <c r="F94" i="3"/>
  <c r="C95" i="3" s="1"/>
  <c r="F93" i="3"/>
  <c r="F92" i="3"/>
  <c r="C93" i="3" s="1"/>
  <c r="F91" i="3"/>
  <c r="C92" i="3" s="1"/>
  <c r="D92" i="3" s="1"/>
  <c r="E92" i="3" s="1"/>
  <c r="F90" i="3"/>
  <c r="C91" i="3" s="1"/>
  <c r="D91" i="3" s="1"/>
  <c r="E91" i="3" s="1"/>
  <c r="F89" i="3"/>
  <c r="C90" i="3" s="1"/>
  <c r="F88" i="3"/>
  <c r="C89" i="3" s="1"/>
  <c r="D89" i="3" s="1"/>
  <c r="E89" i="3" s="1"/>
  <c r="F87" i="3"/>
  <c r="C88" i="3" s="1"/>
  <c r="F86" i="3"/>
  <c r="C87" i="3" s="1"/>
  <c r="D87" i="3" s="1"/>
  <c r="E87" i="3" s="1"/>
  <c r="F85" i="3"/>
  <c r="C86" i="3" s="1"/>
  <c r="D86" i="3" s="1"/>
  <c r="E86" i="3" s="1"/>
  <c r="F84" i="3"/>
  <c r="C85" i="3" s="1"/>
  <c r="D85" i="3" s="1"/>
  <c r="E85" i="3" s="1"/>
  <c r="F83" i="3"/>
  <c r="C84" i="3" s="1"/>
  <c r="D84" i="3" s="1"/>
  <c r="E84" i="3" s="1"/>
  <c r="F82" i="3"/>
  <c r="C83" i="3" s="1"/>
  <c r="F81" i="3"/>
  <c r="F80" i="3"/>
  <c r="C81" i="3" s="1"/>
  <c r="F79" i="3"/>
  <c r="C80" i="3" s="1"/>
  <c r="D80" i="3" s="1"/>
  <c r="E80" i="3" s="1"/>
  <c r="F78" i="3"/>
  <c r="C79" i="3" s="1"/>
  <c r="F77" i="3"/>
  <c r="C78" i="3" s="1"/>
  <c r="D78" i="3" s="1"/>
  <c r="E78" i="3" s="1"/>
  <c r="F76" i="3"/>
  <c r="C77" i="3" s="1"/>
  <c r="D77" i="3" s="1"/>
  <c r="E77" i="3" s="1"/>
  <c r="F75" i="3"/>
  <c r="C76" i="3" s="1"/>
  <c r="D76" i="3" s="1"/>
  <c r="E76" i="3" s="1"/>
  <c r="F74" i="3"/>
  <c r="C75" i="3" s="1"/>
  <c r="D75" i="3" s="1"/>
  <c r="E75" i="3" s="1"/>
  <c r="F73" i="3"/>
  <c r="C74" i="3" s="1"/>
  <c r="F72" i="3"/>
  <c r="C73" i="3" s="1"/>
  <c r="D73" i="3" s="1"/>
  <c r="E73" i="3" s="1"/>
  <c r="F71" i="3"/>
  <c r="C72" i="3" s="1"/>
  <c r="F70" i="3"/>
  <c r="C71" i="3" s="1"/>
  <c r="D71" i="3" s="1"/>
  <c r="E71" i="3" s="1"/>
  <c r="F69" i="3"/>
  <c r="F68" i="3"/>
  <c r="C69" i="3" s="1"/>
  <c r="F67" i="3"/>
  <c r="C68" i="3" s="1"/>
  <c r="D68" i="3" s="1"/>
  <c r="E68" i="3" s="1"/>
  <c r="F66" i="3"/>
  <c r="C67" i="3" s="1"/>
  <c r="F65" i="3"/>
  <c r="C66" i="3" s="1"/>
  <c r="D66" i="3" s="1"/>
  <c r="E66" i="3" s="1"/>
  <c r="F64" i="3"/>
  <c r="C65" i="3" s="1"/>
  <c r="F63" i="3"/>
  <c r="C64" i="3" s="1"/>
  <c r="D64" i="3" s="1"/>
  <c r="E64" i="3" s="1"/>
  <c r="F62" i="3"/>
  <c r="C63" i="3" s="1"/>
  <c r="F61" i="3"/>
  <c r="C62" i="3" s="1"/>
  <c r="D62" i="3" s="1"/>
  <c r="E62" i="3" s="1"/>
  <c r="F60" i="3"/>
  <c r="C61" i="3" s="1"/>
  <c r="D61" i="3" s="1"/>
  <c r="E61" i="3" s="1"/>
  <c r="F59" i="3"/>
  <c r="C60" i="3" s="1"/>
  <c r="D60" i="3" s="1"/>
  <c r="E60" i="3" s="1"/>
  <c r="F58" i="3"/>
  <c r="C59" i="3" s="1"/>
  <c r="D59" i="3" s="1"/>
  <c r="E59" i="3" s="1"/>
  <c r="F57" i="3"/>
  <c r="C58" i="3" s="1"/>
  <c r="F56" i="3"/>
  <c r="F55" i="3"/>
  <c r="C56" i="3" s="1"/>
  <c r="F54" i="3"/>
  <c r="C55" i="3" s="1"/>
  <c r="D55" i="3" s="1"/>
  <c r="E55" i="3" s="1"/>
  <c r="F53" i="3"/>
  <c r="C54" i="3" s="1"/>
  <c r="D54" i="3" s="1"/>
  <c r="E54" i="3" s="1"/>
  <c r="F52" i="3"/>
  <c r="C53" i="3" s="1"/>
  <c r="D53" i="3" s="1"/>
  <c r="E53" i="3" s="1"/>
  <c r="F51" i="3"/>
  <c r="C52" i="3" s="1"/>
  <c r="D52" i="3" s="1"/>
  <c r="E52" i="3" s="1"/>
  <c r="F50" i="3"/>
  <c r="C51" i="3" s="1"/>
  <c r="F49" i="3"/>
  <c r="C50" i="3" s="1"/>
  <c r="D50" i="3" s="1"/>
  <c r="E50" i="3" s="1"/>
  <c r="F48" i="3"/>
  <c r="C49" i="3" s="1"/>
  <c r="F47" i="3"/>
  <c r="C48" i="3" s="1"/>
  <c r="D48" i="3" s="1"/>
  <c r="E48" i="3" s="1"/>
  <c r="F46" i="3"/>
  <c r="C47" i="3" s="1"/>
  <c r="F45" i="3"/>
  <c r="F44" i="3"/>
  <c r="C45" i="3" s="1"/>
  <c r="F43" i="3"/>
  <c r="C44" i="3" s="1"/>
  <c r="D44" i="3" s="1"/>
  <c r="E44" i="3" s="1"/>
  <c r="F42" i="3"/>
  <c r="C43" i="3" s="1"/>
  <c r="D43" i="3" s="1"/>
  <c r="E43" i="3" s="1"/>
  <c r="F41" i="3"/>
  <c r="C42" i="3" s="1"/>
  <c r="F40" i="3"/>
  <c r="C41" i="3" s="1"/>
  <c r="D41" i="3" s="1"/>
  <c r="E41" i="3" s="1"/>
  <c r="F39" i="3"/>
  <c r="C40" i="3" s="1"/>
  <c r="F38" i="3"/>
  <c r="C39" i="3" s="1"/>
  <c r="D39" i="3" s="1"/>
  <c r="E39" i="3" s="1"/>
  <c r="F37" i="3"/>
  <c r="C38" i="3" s="1"/>
  <c r="D38" i="3" s="1"/>
  <c r="E38" i="3" s="1"/>
  <c r="F36" i="3"/>
  <c r="C37" i="3" s="1"/>
  <c r="D37" i="3" s="1"/>
  <c r="E37" i="3" s="1"/>
  <c r="F35" i="3"/>
  <c r="C36" i="3" s="1"/>
  <c r="D36" i="3" s="1"/>
  <c r="E36" i="3" s="1"/>
  <c r="F34" i="3"/>
  <c r="C35" i="3" s="1"/>
  <c r="F33" i="3"/>
  <c r="H3" i="8" s="1"/>
  <c r="F32" i="3"/>
  <c r="C33" i="3" s="1"/>
  <c r="F31" i="3"/>
  <c r="C32" i="3" s="1"/>
  <c r="D32" i="3" s="1"/>
  <c r="E32" i="3" s="1"/>
  <c r="F30" i="3"/>
  <c r="C31" i="3" s="1"/>
  <c r="F29" i="3"/>
  <c r="C30" i="3" s="1"/>
  <c r="D30" i="3" s="1"/>
  <c r="E30" i="3" s="1"/>
  <c r="F28" i="3"/>
  <c r="C29" i="3" s="1"/>
  <c r="D29" i="3" s="1"/>
  <c r="E29" i="3" s="1"/>
  <c r="F27" i="3"/>
  <c r="C28" i="3" s="1"/>
  <c r="D28" i="3" s="1"/>
  <c r="E28" i="3" s="1"/>
  <c r="F26" i="3"/>
  <c r="C27" i="3" s="1"/>
  <c r="D27" i="3" s="1"/>
  <c r="E27" i="3" s="1"/>
  <c r="F25" i="3"/>
  <c r="C26" i="3" s="1"/>
  <c r="F24" i="3"/>
  <c r="C25" i="3" s="1"/>
  <c r="D25" i="3" s="1"/>
  <c r="E25" i="3" s="1"/>
  <c r="F23" i="3"/>
  <c r="C24" i="3" s="1"/>
  <c r="F22" i="3"/>
  <c r="C23" i="3" s="1"/>
  <c r="D23" i="3" s="1"/>
  <c r="E23" i="3" s="1"/>
  <c r="F21" i="3"/>
  <c r="H2" i="8" s="1"/>
  <c r="F20" i="3"/>
  <c r="C21" i="3" s="1"/>
  <c r="F19" i="3"/>
  <c r="C20" i="3" s="1"/>
  <c r="D20" i="3" s="1"/>
  <c r="E20" i="3" s="1"/>
  <c r="F18" i="3"/>
  <c r="C19" i="3" s="1"/>
  <c r="F17" i="3"/>
  <c r="C18" i="3" s="1"/>
  <c r="D18" i="3" s="1"/>
  <c r="E18" i="3" s="1"/>
  <c r="F16" i="3"/>
  <c r="C17" i="3" s="1"/>
  <c r="F15" i="3"/>
  <c r="C16" i="3" s="1"/>
  <c r="D16" i="3" s="1"/>
  <c r="E16" i="3" s="1"/>
  <c r="F14" i="3"/>
  <c r="C15" i="3" s="1"/>
  <c r="F13" i="3"/>
  <c r="C14" i="3" s="1"/>
  <c r="D14" i="3" s="1"/>
  <c r="E14" i="3" s="1"/>
  <c r="F12" i="3"/>
  <c r="C13" i="3" s="1"/>
  <c r="D13" i="3" s="1"/>
  <c r="E13" i="3" s="1"/>
  <c r="F11" i="3"/>
  <c r="C12" i="3" s="1"/>
  <c r="D12" i="3" s="1"/>
  <c r="E12" i="3" s="1"/>
  <c r="F10" i="3"/>
  <c r="C11" i="3" s="1"/>
  <c r="D11" i="3" s="1"/>
  <c r="E11" i="3" s="1"/>
  <c r="F9" i="3"/>
  <c r="C10" i="3" s="1"/>
  <c r="D9" i="3"/>
  <c r="E9" i="3" s="1"/>
  <c r="D69" i="3" l="1"/>
  <c r="E6" i="8"/>
  <c r="C70" i="3"/>
  <c r="D70" i="3" s="1"/>
  <c r="E70" i="3" s="1"/>
  <c r="H6" i="8"/>
  <c r="H69" i="3"/>
  <c r="C6" i="8" s="1"/>
  <c r="C118" i="3"/>
  <c r="D118" i="3" s="1"/>
  <c r="E118" i="3" s="1"/>
  <c r="H10" i="8"/>
  <c r="H117" i="3"/>
  <c r="C10" i="8" s="1"/>
  <c r="D358" i="3"/>
  <c r="E358" i="3" s="1"/>
  <c r="D24" i="3"/>
  <c r="E24" i="3" s="1"/>
  <c r="D40" i="3"/>
  <c r="E40" i="3" s="1"/>
  <c r="D56" i="3"/>
  <c r="D72" i="3"/>
  <c r="E72" i="3" s="1"/>
  <c r="D88" i="3"/>
  <c r="E88" i="3" s="1"/>
  <c r="D104" i="3"/>
  <c r="E104" i="3" s="1"/>
  <c r="D120" i="3"/>
  <c r="E120" i="3" s="1"/>
  <c r="D136" i="3"/>
  <c r="E136" i="3" s="1"/>
  <c r="D152" i="3"/>
  <c r="E152" i="3" s="1"/>
  <c r="D168" i="3"/>
  <c r="E168" i="3" s="1"/>
  <c r="D184" i="3"/>
  <c r="E184" i="3" s="1"/>
  <c r="D200" i="3"/>
  <c r="E200" i="3" s="1"/>
  <c r="D216" i="3"/>
  <c r="E216" i="3" s="1"/>
  <c r="D232" i="3"/>
  <c r="E232" i="3" s="1"/>
  <c r="D248" i="3"/>
  <c r="E248" i="3" s="1"/>
  <c r="D264" i="3"/>
  <c r="E264" i="3" s="1"/>
  <c r="D280" i="3"/>
  <c r="E280" i="3" s="1"/>
  <c r="D296" i="3"/>
  <c r="E296" i="3" s="1"/>
  <c r="D312" i="3"/>
  <c r="E312" i="3" s="1"/>
  <c r="D328" i="3"/>
  <c r="E328" i="3" s="1"/>
  <c r="D344" i="3"/>
  <c r="E344" i="3" s="1"/>
  <c r="D360" i="3"/>
  <c r="E360" i="3" s="1"/>
  <c r="D105" i="3"/>
  <c r="E9" i="8"/>
  <c r="C57" i="3"/>
  <c r="D57" i="3" s="1"/>
  <c r="E57" i="3" s="1"/>
  <c r="H56" i="3"/>
  <c r="D10" i="3"/>
  <c r="E10" i="3" s="1"/>
  <c r="D26" i="3"/>
  <c r="E26" i="3" s="1"/>
  <c r="D42" i="3"/>
  <c r="E42" i="3" s="1"/>
  <c r="D58" i="3"/>
  <c r="E58" i="3" s="1"/>
  <c r="D74" i="3"/>
  <c r="E74" i="3" s="1"/>
  <c r="D90" i="3"/>
  <c r="E90" i="3" s="1"/>
  <c r="C106" i="3"/>
  <c r="D106" i="3" s="1"/>
  <c r="E106" i="3" s="1"/>
  <c r="H9" i="8"/>
  <c r="H105" i="3"/>
  <c r="C9" i="8" s="1"/>
  <c r="D122" i="3"/>
  <c r="E122" i="3" s="1"/>
  <c r="D138" i="3"/>
  <c r="E138" i="3" s="1"/>
  <c r="D154" i="3"/>
  <c r="E154" i="3" s="1"/>
  <c r="D170" i="3"/>
  <c r="E170" i="3" s="1"/>
  <c r="D186" i="3"/>
  <c r="E186" i="3" s="1"/>
  <c r="D202" i="3"/>
  <c r="E202" i="3" s="1"/>
  <c r="D218" i="3"/>
  <c r="E218" i="3" s="1"/>
  <c r="D234" i="3"/>
  <c r="E234" i="3" s="1"/>
  <c r="D250" i="3"/>
  <c r="E250" i="3" s="1"/>
  <c r="D266" i="3"/>
  <c r="E266" i="3" s="1"/>
  <c r="D282" i="3"/>
  <c r="E282" i="3" s="1"/>
  <c r="D298" i="3"/>
  <c r="E298" i="3" s="1"/>
  <c r="D314" i="3"/>
  <c r="E314" i="3" s="1"/>
  <c r="D330" i="3"/>
  <c r="E330" i="3" s="1"/>
  <c r="D346" i="3"/>
  <c r="E346" i="3" s="1"/>
  <c r="D362" i="3"/>
  <c r="E362" i="3" s="1"/>
  <c r="D21" i="3"/>
  <c r="E2" i="8"/>
  <c r="C82" i="3"/>
  <c r="D82" i="3" s="1"/>
  <c r="E82" i="3" s="1"/>
  <c r="H7" i="8"/>
  <c r="H81" i="3"/>
  <c r="C7" i="8" s="1"/>
  <c r="D45" i="3"/>
  <c r="E4" i="8"/>
  <c r="D93" i="3"/>
  <c r="E8" i="8"/>
  <c r="D117" i="3"/>
  <c r="E10" i="8"/>
  <c r="H4" i="8"/>
  <c r="H45" i="3"/>
  <c r="C4" i="8" s="1"/>
  <c r="C94" i="3"/>
  <c r="D94" i="3" s="1"/>
  <c r="E94" i="3" s="1"/>
  <c r="H8" i="8"/>
  <c r="H93" i="3"/>
  <c r="C8" i="8" s="1"/>
  <c r="D15" i="3"/>
  <c r="E15" i="3" s="1"/>
  <c r="D31" i="3"/>
  <c r="E31" i="3" s="1"/>
  <c r="D47" i="3"/>
  <c r="E47" i="3" s="1"/>
  <c r="D63" i="3"/>
  <c r="E63" i="3" s="1"/>
  <c r="D79" i="3"/>
  <c r="E79" i="3" s="1"/>
  <c r="D95" i="3"/>
  <c r="E95" i="3" s="1"/>
  <c r="D111" i="3"/>
  <c r="E111" i="3" s="1"/>
  <c r="D127" i="3"/>
  <c r="E127" i="3" s="1"/>
  <c r="D143" i="3"/>
  <c r="E143" i="3" s="1"/>
  <c r="D159" i="3"/>
  <c r="E159" i="3" s="1"/>
  <c r="D175" i="3"/>
  <c r="E175" i="3" s="1"/>
  <c r="D191" i="3"/>
  <c r="E191" i="3" s="1"/>
  <c r="C130" i="3"/>
  <c r="D130" i="3" s="1"/>
  <c r="E130" i="3" s="1"/>
  <c r="H11" i="8"/>
  <c r="H129" i="3"/>
  <c r="D17" i="3"/>
  <c r="E17" i="3" s="1"/>
  <c r="D33" i="3"/>
  <c r="E3" i="8"/>
  <c r="D49" i="3"/>
  <c r="E49" i="3" s="1"/>
  <c r="D65" i="3"/>
  <c r="E65" i="3" s="1"/>
  <c r="D81" i="3"/>
  <c r="E7" i="8"/>
  <c r="D97" i="3"/>
  <c r="E97" i="3" s="1"/>
  <c r="D113" i="3"/>
  <c r="E113" i="3" s="1"/>
  <c r="D129" i="3"/>
  <c r="E11" i="8"/>
  <c r="D145" i="3"/>
  <c r="E145" i="3" s="1"/>
  <c r="D161" i="3"/>
  <c r="E161" i="3" s="1"/>
  <c r="D177" i="3"/>
  <c r="E177" i="3" s="1"/>
  <c r="D193" i="3"/>
  <c r="E193" i="3" s="1"/>
  <c r="D209" i="3"/>
  <c r="E209" i="3" s="1"/>
  <c r="D225" i="3"/>
  <c r="E225" i="3" s="1"/>
  <c r="D241" i="3"/>
  <c r="E241" i="3" s="1"/>
  <c r="D257" i="3"/>
  <c r="E257" i="3" s="1"/>
  <c r="D273" i="3"/>
  <c r="E273" i="3" s="1"/>
  <c r="D289" i="3"/>
  <c r="E289" i="3" s="1"/>
  <c r="D305" i="3"/>
  <c r="E305" i="3" s="1"/>
  <c r="D321" i="3"/>
  <c r="E321" i="3" s="1"/>
  <c r="D337" i="3"/>
  <c r="E337" i="3" s="1"/>
  <c r="D353" i="3"/>
  <c r="E353" i="3" s="1"/>
  <c r="D19" i="3"/>
  <c r="E19" i="3" s="1"/>
  <c r="D35" i="3"/>
  <c r="E35" i="3" s="1"/>
  <c r="D51" i="3"/>
  <c r="E51" i="3" s="1"/>
  <c r="D67" i="3"/>
  <c r="E67" i="3" s="1"/>
  <c r="D83" i="3"/>
  <c r="E83" i="3" s="1"/>
  <c r="D99" i="3"/>
  <c r="E99" i="3" s="1"/>
  <c r="D115" i="3"/>
  <c r="E115" i="3" s="1"/>
  <c r="D131" i="3"/>
  <c r="E131" i="3" s="1"/>
  <c r="D147" i="3"/>
  <c r="E147" i="3" s="1"/>
  <c r="D163" i="3"/>
  <c r="E163" i="3" s="1"/>
  <c r="D179" i="3"/>
  <c r="E179" i="3" s="1"/>
  <c r="D195" i="3"/>
  <c r="E195" i="3" s="1"/>
  <c r="D211" i="3"/>
  <c r="E211" i="3" s="1"/>
  <c r="D227" i="3"/>
  <c r="E227" i="3" s="1"/>
  <c r="D243" i="3"/>
  <c r="E243" i="3" s="1"/>
  <c r="D259" i="3"/>
  <c r="E259" i="3" s="1"/>
  <c r="D275" i="3"/>
  <c r="E275" i="3" s="1"/>
  <c r="D291" i="3"/>
  <c r="E291" i="3" s="1"/>
  <c r="D307" i="3"/>
  <c r="E307" i="3" s="1"/>
  <c r="D323" i="3"/>
  <c r="E323" i="3" s="1"/>
  <c r="D339" i="3"/>
  <c r="E339" i="3" s="1"/>
  <c r="D355" i="3"/>
  <c r="E355" i="3" s="1"/>
  <c r="G57" i="2"/>
  <c r="I12" i="6"/>
  <c r="G12" i="6"/>
  <c r="E12" i="6"/>
  <c r="C368" i="2"/>
  <c r="D368" i="2" s="1"/>
  <c r="E368" i="2" s="1"/>
  <c r="C367" i="2"/>
  <c r="D367" i="2" s="1"/>
  <c r="E367" i="2" s="1"/>
  <c r="C366" i="2"/>
  <c r="D366" i="2" s="1"/>
  <c r="E366" i="2" s="1"/>
  <c r="C365" i="2"/>
  <c r="D365" i="2" s="1"/>
  <c r="E365" i="2" s="1"/>
  <c r="C364" i="2"/>
  <c r="D364" i="2" s="1"/>
  <c r="E364" i="2" s="1"/>
  <c r="C363" i="2"/>
  <c r="D363" i="2" s="1"/>
  <c r="E363" i="2" s="1"/>
  <c r="C362" i="2"/>
  <c r="D362" i="2" s="1"/>
  <c r="E362" i="2" s="1"/>
  <c r="C361" i="2"/>
  <c r="D361" i="2" s="1"/>
  <c r="E361" i="2" s="1"/>
  <c r="C360" i="2"/>
  <c r="D360" i="2" s="1"/>
  <c r="E360" i="2" s="1"/>
  <c r="C359" i="2"/>
  <c r="D359" i="2" s="1"/>
  <c r="E359" i="2" s="1"/>
  <c r="C358" i="2"/>
  <c r="D358" i="2" s="1"/>
  <c r="E358" i="2" s="1"/>
  <c r="C357" i="2"/>
  <c r="D357" i="2" s="1"/>
  <c r="E357" i="2" s="1"/>
  <c r="C356" i="2"/>
  <c r="D356" i="2" s="1"/>
  <c r="E356" i="2" s="1"/>
  <c r="C355" i="2"/>
  <c r="D355" i="2" s="1"/>
  <c r="E355" i="2" s="1"/>
  <c r="C354" i="2"/>
  <c r="D354" i="2" s="1"/>
  <c r="E354" i="2" s="1"/>
  <c r="C353" i="2"/>
  <c r="D353" i="2" s="1"/>
  <c r="E353" i="2" s="1"/>
  <c r="C352" i="2"/>
  <c r="D352" i="2" s="1"/>
  <c r="E352" i="2" s="1"/>
  <c r="C351" i="2"/>
  <c r="D351" i="2" s="1"/>
  <c r="E351" i="2" s="1"/>
  <c r="C350" i="2"/>
  <c r="D350" i="2" s="1"/>
  <c r="E350" i="2" s="1"/>
  <c r="C349" i="2"/>
  <c r="D349" i="2" s="1"/>
  <c r="E349" i="2" s="1"/>
  <c r="C348" i="2"/>
  <c r="D348" i="2" s="1"/>
  <c r="E348" i="2" s="1"/>
  <c r="C347" i="2"/>
  <c r="D347" i="2" s="1"/>
  <c r="E347" i="2" s="1"/>
  <c r="C346" i="2"/>
  <c r="D346" i="2" s="1"/>
  <c r="E346" i="2" s="1"/>
  <c r="C345" i="2"/>
  <c r="D345" i="2" s="1"/>
  <c r="E345" i="2" s="1"/>
  <c r="C344" i="2"/>
  <c r="D344" i="2" s="1"/>
  <c r="E344" i="2" s="1"/>
  <c r="C343" i="2"/>
  <c r="D343" i="2" s="1"/>
  <c r="E343" i="2" s="1"/>
  <c r="C342" i="2"/>
  <c r="D342" i="2" s="1"/>
  <c r="E342" i="2" s="1"/>
  <c r="C341" i="2"/>
  <c r="D341" i="2" s="1"/>
  <c r="E341" i="2" s="1"/>
  <c r="C340" i="2"/>
  <c r="D340" i="2" s="1"/>
  <c r="E340" i="2" s="1"/>
  <c r="C339" i="2"/>
  <c r="D339" i="2" s="1"/>
  <c r="E339" i="2" s="1"/>
  <c r="C338" i="2"/>
  <c r="D338" i="2" s="1"/>
  <c r="E338" i="2" s="1"/>
  <c r="C337" i="2"/>
  <c r="D337" i="2" s="1"/>
  <c r="E337" i="2" s="1"/>
  <c r="C336" i="2"/>
  <c r="D336" i="2" s="1"/>
  <c r="E336" i="2" s="1"/>
  <c r="C335" i="2"/>
  <c r="D335" i="2" s="1"/>
  <c r="E335" i="2" s="1"/>
  <c r="C334" i="2"/>
  <c r="D334" i="2" s="1"/>
  <c r="E334" i="2" s="1"/>
  <c r="C333" i="2"/>
  <c r="D333" i="2" s="1"/>
  <c r="E333" i="2" s="1"/>
  <c r="C332" i="2"/>
  <c r="D332" i="2" s="1"/>
  <c r="E332" i="2" s="1"/>
  <c r="C331" i="2"/>
  <c r="D331" i="2" s="1"/>
  <c r="E331" i="2" s="1"/>
  <c r="C330" i="2"/>
  <c r="D330" i="2" s="1"/>
  <c r="E330" i="2" s="1"/>
  <c r="C329" i="2"/>
  <c r="D329" i="2" s="1"/>
  <c r="E329" i="2" s="1"/>
  <c r="C328" i="2"/>
  <c r="D328" i="2" s="1"/>
  <c r="E328" i="2" s="1"/>
  <c r="C327" i="2"/>
  <c r="D327" i="2" s="1"/>
  <c r="E327" i="2" s="1"/>
  <c r="C326" i="2"/>
  <c r="D326" i="2" s="1"/>
  <c r="E326" i="2" s="1"/>
  <c r="C325" i="2"/>
  <c r="D325" i="2" s="1"/>
  <c r="E325" i="2" s="1"/>
  <c r="C324" i="2"/>
  <c r="D324" i="2" s="1"/>
  <c r="E324" i="2" s="1"/>
  <c r="C323" i="2"/>
  <c r="D323" i="2" s="1"/>
  <c r="E323" i="2" s="1"/>
  <c r="C322" i="2"/>
  <c r="D322" i="2" s="1"/>
  <c r="E322" i="2" s="1"/>
  <c r="C321" i="2"/>
  <c r="D321" i="2" s="1"/>
  <c r="E321" i="2" s="1"/>
  <c r="C320" i="2"/>
  <c r="D320" i="2" s="1"/>
  <c r="E320" i="2" s="1"/>
  <c r="C319" i="2"/>
  <c r="D319" i="2" s="1"/>
  <c r="E319" i="2" s="1"/>
  <c r="C318" i="2"/>
  <c r="D318" i="2" s="1"/>
  <c r="E318" i="2" s="1"/>
  <c r="C317" i="2"/>
  <c r="D317" i="2" s="1"/>
  <c r="E317" i="2" s="1"/>
  <c r="C316" i="2"/>
  <c r="D316" i="2" s="1"/>
  <c r="E316" i="2" s="1"/>
  <c r="C315" i="2"/>
  <c r="D315" i="2" s="1"/>
  <c r="E315" i="2" s="1"/>
  <c r="C314" i="2"/>
  <c r="D314" i="2" s="1"/>
  <c r="E314" i="2" s="1"/>
  <c r="C313" i="2"/>
  <c r="D313" i="2" s="1"/>
  <c r="E313" i="2" s="1"/>
  <c r="C312" i="2"/>
  <c r="D312" i="2" s="1"/>
  <c r="E312" i="2" s="1"/>
  <c r="C311" i="2"/>
  <c r="D311" i="2" s="1"/>
  <c r="E311" i="2" s="1"/>
  <c r="C310" i="2"/>
  <c r="D310" i="2" s="1"/>
  <c r="E310" i="2" s="1"/>
  <c r="C309" i="2"/>
  <c r="D309" i="2" s="1"/>
  <c r="E309" i="2" s="1"/>
  <c r="C308" i="2"/>
  <c r="D308" i="2" s="1"/>
  <c r="E308" i="2" s="1"/>
  <c r="C307" i="2"/>
  <c r="D307" i="2" s="1"/>
  <c r="E307" i="2" s="1"/>
  <c r="C306" i="2"/>
  <c r="D306" i="2" s="1"/>
  <c r="E306" i="2" s="1"/>
  <c r="C305" i="2"/>
  <c r="D305" i="2" s="1"/>
  <c r="E305" i="2" s="1"/>
  <c r="C304" i="2"/>
  <c r="D304" i="2" s="1"/>
  <c r="E304" i="2" s="1"/>
  <c r="C303" i="2"/>
  <c r="D303" i="2" s="1"/>
  <c r="E303" i="2" s="1"/>
  <c r="C302" i="2"/>
  <c r="D302" i="2" s="1"/>
  <c r="E302" i="2" s="1"/>
  <c r="C301" i="2"/>
  <c r="D301" i="2" s="1"/>
  <c r="E301" i="2" s="1"/>
  <c r="C300" i="2"/>
  <c r="D300" i="2" s="1"/>
  <c r="E300" i="2" s="1"/>
  <c r="C299" i="2"/>
  <c r="D299" i="2" s="1"/>
  <c r="E299" i="2" s="1"/>
  <c r="C298" i="2"/>
  <c r="D298" i="2" s="1"/>
  <c r="E298" i="2" s="1"/>
  <c r="C297" i="2"/>
  <c r="D297" i="2" s="1"/>
  <c r="E297" i="2" s="1"/>
  <c r="C296" i="2"/>
  <c r="D296" i="2" s="1"/>
  <c r="E296" i="2" s="1"/>
  <c r="C295" i="2"/>
  <c r="D295" i="2" s="1"/>
  <c r="E295" i="2" s="1"/>
  <c r="C294" i="2"/>
  <c r="D294" i="2" s="1"/>
  <c r="E294" i="2" s="1"/>
  <c r="C293" i="2"/>
  <c r="D293" i="2" s="1"/>
  <c r="E293" i="2" s="1"/>
  <c r="C292" i="2"/>
  <c r="D292" i="2" s="1"/>
  <c r="E292" i="2" s="1"/>
  <c r="C291" i="2"/>
  <c r="D291" i="2" s="1"/>
  <c r="E291" i="2" s="1"/>
  <c r="C290" i="2"/>
  <c r="D290" i="2" s="1"/>
  <c r="E290" i="2" s="1"/>
  <c r="C289" i="2"/>
  <c r="D289" i="2" s="1"/>
  <c r="E289" i="2" s="1"/>
  <c r="C288" i="2"/>
  <c r="D288" i="2" s="1"/>
  <c r="E288" i="2" s="1"/>
  <c r="C287" i="2"/>
  <c r="D287" i="2" s="1"/>
  <c r="E287" i="2" s="1"/>
  <c r="C286" i="2"/>
  <c r="D286" i="2" s="1"/>
  <c r="E286" i="2" s="1"/>
  <c r="C285" i="2"/>
  <c r="D285" i="2" s="1"/>
  <c r="E285" i="2" s="1"/>
  <c r="C284" i="2"/>
  <c r="D284" i="2" s="1"/>
  <c r="E284" i="2" s="1"/>
  <c r="C283" i="2"/>
  <c r="D283" i="2" s="1"/>
  <c r="E283" i="2" s="1"/>
  <c r="C282" i="2"/>
  <c r="D282" i="2" s="1"/>
  <c r="E282" i="2" s="1"/>
  <c r="C281" i="2"/>
  <c r="D281" i="2" s="1"/>
  <c r="E281" i="2" s="1"/>
  <c r="C280" i="2"/>
  <c r="D280" i="2" s="1"/>
  <c r="E280" i="2" s="1"/>
  <c r="C279" i="2"/>
  <c r="D279" i="2" s="1"/>
  <c r="E279" i="2" s="1"/>
  <c r="C278" i="2"/>
  <c r="D278" i="2" s="1"/>
  <c r="E278" i="2" s="1"/>
  <c r="C277" i="2"/>
  <c r="D277" i="2" s="1"/>
  <c r="E277" i="2" s="1"/>
  <c r="C276" i="2"/>
  <c r="D276" i="2" s="1"/>
  <c r="E276" i="2" s="1"/>
  <c r="C275" i="2"/>
  <c r="D275" i="2" s="1"/>
  <c r="E275" i="2" s="1"/>
  <c r="C274" i="2"/>
  <c r="D274" i="2" s="1"/>
  <c r="E274" i="2" s="1"/>
  <c r="C273" i="2"/>
  <c r="D273" i="2" s="1"/>
  <c r="E273" i="2" s="1"/>
  <c r="C272" i="2"/>
  <c r="D272" i="2" s="1"/>
  <c r="E272" i="2" s="1"/>
  <c r="C271" i="2"/>
  <c r="D271" i="2" s="1"/>
  <c r="E271" i="2" s="1"/>
  <c r="C270" i="2"/>
  <c r="D270" i="2" s="1"/>
  <c r="E270" i="2" s="1"/>
  <c r="C269" i="2"/>
  <c r="D269" i="2" s="1"/>
  <c r="E269" i="2" s="1"/>
  <c r="C268" i="2"/>
  <c r="D268" i="2" s="1"/>
  <c r="E268" i="2" s="1"/>
  <c r="C267" i="2"/>
  <c r="D267" i="2" s="1"/>
  <c r="E267" i="2" s="1"/>
  <c r="C266" i="2"/>
  <c r="D266" i="2" s="1"/>
  <c r="E266" i="2" s="1"/>
  <c r="C265" i="2"/>
  <c r="D265" i="2" s="1"/>
  <c r="E265" i="2" s="1"/>
  <c r="C264" i="2"/>
  <c r="D264" i="2" s="1"/>
  <c r="E264" i="2" s="1"/>
  <c r="C263" i="2"/>
  <c r="D263" i="2" s="1"/>
  <c r="E263" i="2" s="1"/>
  <c r="C262" i="2"/>
  <c r="D262" i="2" s="1"/>
  <c r="E262" i="2" s="1"/>
  <c r="C261" i="2"/>
  <c r="D261" i="2" s="1"/>
  <c r="E261" i="2" s="1"/>
  <c r="C260" i="2"/>
  <c r="D260" i="2" s="1"/>
  <c r="E260" i="2" s="1"/>
  <c r="C259" i="2"/>
  <c r="D259" i="2" s="1"/>
  <c r="E259" i="2" s="1"/>
  <c r="C258" i="2"/>
  <c r="D258" i="2" s="1"/>
  <c r="E258" i="2" s="1"/>
  <c r="C257" i="2"/>
  <c r="D257" i="2" s="1"/>
  <c r="E257" i="2" s="1"/>
  <c r="C256" i="2"/>
  <c r="D256" i="2" s="1"/>
  <c r="E256" i="2" s="1"/>
  <c r="C255" i="2"/>
  <c r="D255" i="2" s="1"/>
  <c r="E255" i="2" s="1"/>
  <c r="C254" i="2"/>
  <c r="D254" i="2" s="1"/>
  <c r="E254" i="2" s="1"/>
  <c r="C253" i="2"/>
  <c r="D253" i="2" s="1"/>
  <c r="E253" i="2" s="1"/>
  <c r="C252" i="2"/>
  <c r="D252" i="2" s="1"/>
  <c r="E252" i="2" s="1"/>
  <c r="C251" i="2"/>
  <c r="D251" i="2" s="1"/>
  <c r="E251" i="2" s="1"/>
  <c r="C250" i="2"/>
  <c r="D250" i="2" s="1"/>
  <c r="E250" i="2" s="1"/>
  <c r="C249" i="2"/>
  <c r="D249" i="2" s="1"/>
  <c r="E249" i="2" s="1"/>
  <c r="C248" i="2"/>
  <c r="D248" i="2" s="1"/>
  <c r="E248" i="2" s="1"/>
  <c r="C247" i="2"/>
  <c r="D247" i="2" s="1"/>
  <c r="E247" i="2" s="1"/>
  <c r="C246" i="2"/>
  <c r="D246" i="2" s="1"/>
  <c r="E246" i="2" s="1"/>
  <c r="C245" i="2"/>
  <c r="D245" i="2" s="1"/>
  <c r="E245" i="2" s="1"/>
  <c r="C244" i="2"/>
  <c r="D244" i="2" s="1"/>
  <c r="E244" i="2" s="1"/>
  <c r="C243" i="2"/>
  <c r="D243" i="2" s="1"/>
  <c r="E243" i="2" s="1"/>
  <c r="C242" i="2"/>
  <c r="D242" i="2" s="1"/>
  <c r="E242" i="2" s="1"/>
  <c r="C241" i="2"/>
  <c r="D241" i="2" s="1"/>
  <c r="E241" i="2" s="1"/>
  <c r="C240" i="2"/>
  <c r="D240" i="2" s="1"/>
  <c r="E240" i="2" s="1"/>
  <c r="C239" i="2"/>
  <c r="D239" i="2" s="1"/>
  <c r="E239" i="2" s="1"/>
  <c r="C238" i="2"/>
  <c r="D238" i="2" s="1"/>
  <c r="E238" i="2" s="1"/>
  <c r="C237" i="2"/>
  <c r="D237" i="2" s="1"/>
  <c r="E237" i="2" s="1"/>
  <c r="C236" i="2"/>
  <c r="D236" i="2" s="1"/>
  <c r="E236" i="2" s="1"/>
  <c r="C235" i="2"/>
  <c r="D235" i="2" s="1"/>
  <c r="E235" i="2" s="1"/>
  <c r="C234" i="2"/>
  <c r="D234" i="2" s="1"/>
  <c r="E234" i="2" s="1"/>
  <c r="C233" i="2"/>
  <c r="D233" i="2" s="1"/>
  <c r="E233" i="2" s="1"/>
  <c r="C232" i="2"/>
  <c r="D232" i="2" s="1"/>
  <c r="E232" i="2" s="1"/>
  <c r="C231" i="2"/>
  <c r="D231" i="2" s="1"/>
  <c r="E231" i="2" s="1"/>
  <c r="C230" i="2"/>
  <c r="D230" i="2" s="1"/>
  <c r="E230" i="2" s="1"/>
  <c r="C229" i="2"/>
  <c r="D229" i="2" s="1"/>
  <c r="E229" i="2" s="1"/>
  <c r="C228" i="2"/>
  <c r="D228" i="2" s="1"/>
  <c r="E228" i="2" s="1"/>
  <c r="C227" i="2"/>
  <c r="D227" i="2" s="1"/>
  <c r="E227" i="2" s="1"/>
  <c r="C226" i="2"/>
  <c r="D226" i="2" s="1"/>
  <c r="E226" i="2" s="1"/>
  <c r="C225" i="2"/>
  <c r="D225" i="2" s="1"/>
  <c r="E225" i="2" s="1"/>
  <c r="C224" i="2"/>
  <c r="D224" i="2" s="1"/>
  <c r="E224" i="2" s="1"/>
  <c r="C223" i="2"/>
  <c r="D223" i="2" s="1"/>
  <c r="E223" i="2" s="1"/>
  <c r="C222" i="2"/>
  <c r="D222" i="2" s="1"/>
  <c r="E222" i="2" s="1"/>
  <c r="C221" i="2"/>
  <c r="D221" i="2" s="1"/>
  <c r="E221" i="2" s="1"/>
  <c r="C220" i="2"/>
  <c r="D220" i="2" s="1"/>
  <c r="E220" i="2" s="1"/>
  <c r="C219" i="2"/>
  <c r="D219" i="2" s="1"/>
  <c r="E219" i="2" s="1"/>
  <c r="C218" i="2"/>
  <c r="D218" i="2" s="1"/>
  <c r="E218" i="2" s="1"/>
  <c r="C217" i="2"/>
  <c r="D217" i="2" s="1"/>
  <c r="E217" i="2" s="1"/>
  <c r="C216" i="2"/>
  <c r="D216" i="2" s="1"/>
  <c r="E216" i="2" s="1"/>
  <c r="C215" i="2"/>
  <c r="D215" i="2" s="1"/>
  <c r="E215" i="2" s="1"/>
  <c r="C214" i="2"/>
  <c r="D214" i="2" s="1"/>
  <c r="E214" i="2" s="1"/>
  <c r="C213" i="2"/>
  <c r="D213" i="2" s="1"/>
  <c r="E213" i="2" s="1"/>
  <c r="C212" i="2"/>
  <c r="D212" i="2" s="1"/>
  <c r="E212" i="2" s="1"/>
  <c r="C211" i="2"/>
  <c r="D211" i="2" s="1"/>
  <c r="E211" i="2" s="1"/>
  <c r="C210" i="2"/>
  <c r="D210" i="2" s="1"/>
  <c r="E210" i="2" s="1"/>
  <c r="C209" i="2"/>
  <c r="D209" i="2" s="1"/>
  <c r="E209" i="2" s="1"/>
  <c r="C208" i="2"/>
  <c r="D208" i="2" s="1"/>
  <c r="E208" i="2" s="1"/>
  <c r="C207" i="2"/>
  <c r="D207" i="2" s="1"/>
  <c r="E207" i="2" s="1"/>
  <c r="C206" i="2"/>
  <c r="D206" i="2" s="1"/>
  <c r="E206" i="2" s="1"/>
  <c r="C205" i="2"/>
  <c r="D205" i="2" s="1"/>
  <c r="E205" i="2" s="1"/>
  <c r="C204" i="2"/>
  <c r="D204" i="2" s="1"/>
  <c r="E204" i="2" s="1"/>
  <c r="C203" i="2"/>
  <c r="D203" i="2" s="1"/>
  <c r="E203" i="2" s="1"/>
  <c r="C202" i="2"/>
  <c r="D202" i="2" s="1"/>
  <c r="E202" i="2" s="1"/>
  <c r="C201" i="2"/>
  <c r="D201" i="2" s="1"/>
  <c r="E201" i="2" s="1"/>
  <c r="C200" i="2"/>
  <c r="D200" i="2" s="1"/>
  <c r="E200" i="2" s="1"/>
  <c r="C199" i="2"/>
  <c r="D199" i="2" s="1"/>
  <c r="E199" i="2" s="1"/>
  <c r="C198" i="2"/>
  <c r="D198" i="2" s="1"/>
  <c r="E198" i="2" s="1"/>
  <c r="C197" i="2"/>
  <c r="D197" i="2" s="1"/>
  <c r="E197" i="2" s="1"/>
  <c r="C196" i="2"/>
  <c r="D196" i="2" s="1"/>
  <c r="E196" i="2" s="1"/>
  <c r="C195" i="2"/>
  <c r="D195" i="2" s="1"/>
  <c r="E195" i="2" s="1"/>
  <c r="C194" i="2"/>
  <c r="D194" i="2" s="1"/>
  <c r="E194" i="2" s="1"/>
  <c r="C193" i="2"/>
  <c r="D193" i="2" s="1"/>
  <c r="E193" i="2" s="1"/>
  <c r="C192" i="2"/>
  <c r="D192" i="2" s="1"/>
  <c r="E192" i="2" s="1"/>
  <c r="C191" i="2"/>
  <c r="D191" i="2" s="1"/>
  <c r="E191" i="2" s="1"/>
  <c r="C190" i="2"/>
  <c r="D190" i="2" s="1"/>
  <c r="E190" i="2" s="1"/>
  <c r="C189" i="2"/>
  <c r="D189" i="2" s="1"/>
  <c r="E189" i="2" s="1"/>
  <c r="C188" i="2"/>
  <c r="D188" i="2" s="1"/>
  <c r="E188" i="2" s="1"/>
  <c r="C187" i="2"/>
  <c r="D187" i="2" s="1"/>
  <c r="E187" i="2" s="1"/>
  <c r="C186" i="2"/>
  <c r="D186" i="2" s="1"/>
  <c r="E186" i="2" s="1"/>
  <c r="C185" i="2"/>
  <c r="D185" i="2" s="1"/>
  <c r="E185" i="2" s="1"/>
  <c r="C184" i="2"/>
  <c r="D184" i="2" s="1"/>
  <c r="E184" i="2" s="1"/>
  <c r="C183" i="2"/>
  <c r="D183" i="2" s="1"/>
  <c r="E183" i="2" s="1"/>
  <c r="C182" i="2"/>
  <c r="D182" i="2" s="1"/>
  <c r="E182" i="2" s="1"/>
  <c r="C181" i="2"/>
  <c r="D181" i="2" s="1"/>
  <c r="E181" i="2" s="1"/>
  <c r="C180" i="2"/>
  <c r="D180" i="2" s="1"/>
  <c r="E180" i="2" s="1"/>
  <c r="C179" i="2"/>
  <c r="D179" i="2" s="1"/>
  <c r="E179" i="2" s="1"/>
  <c r="C178" i="2"/>
  <c r="D178" i="2" s="1"/>
  <c r="E178" i="2" s="1"/>
  <c r="C177" i="2"/>
  <c r="D177" i="2" s="1"/>
  <c r="E177" i="2" s="1"/>
  <c r="C176" i="2"/>
  <c r="D176" i="2" s="1"/>
  <c r="E176" i="2" s="1"/>
  <c r="C175" i="2"/>
  <c r="D175" i="2" s="1"/>
  <c r="E175" i="2" s="1"/>
  <c r="C174" i="2"/>
  <c r="D174" i="2" s="1"/>
  <c r="E174" i="2" s="1"/>
  <c r="C173" i="2"/>
  <c r="D173" i="2" s="1"/>
  <c r="E173" i="2" s="1"/>
  <c r="C172" i="2"/>
  <c r="D172" i="2" s="1"/>
  <c r="E172" i="2" s="1"/>
  <c r="C171" i="2"/>
  <c r="D171" i="2" s="1"/>
  <c r="E171" i="2" s="1"/>
  <c r="C170" i="2"/>
  <c r="D170" i="2" s="1"/>
  <c r="E170" i="2" s="1"/>
  <c r="C169" i="2"/>
  <c r="D169" i="2" s="1"/>
  <c r="E169" i="2" s="1"/>
  <c r="C168" i="2"/>
  <c r="D168" i="2" s="1"/>
  <c r="E168" i="2" s="1"/>
  <c r="C167" i="2"/>
  <c r="D167" i="2" s="1"/>
  <c r="E167" i="2" s="1"/>
  <c r="C166" i="2"/>
  <c r="D166" i="2" s="1"/>
  <c r="E166" i="2" s="1"/>
  <c r="C165" i="2"/>
  <c r="D165" i="2" s="1"/>
  <c r="E165" i="2" s="1"/>
  <c r="C164" i="2"/>
  <c r="D164" i="2" s="1"/>
  <c r="E164" i="2" s="1"/>
  <c r="C163" i="2"/>
  <c r="D163" i="2" s="1"/>
  <c r="E163" i="2" s="1"/>
  <c r="C162" i="2"/>
  <c r="D162" i="2" s="1"/>
  <c r="E162" i="2" s="1"/>
  <c r="C161" i="2"/>
  <c r="D161" i="2" s="1"/>
  <c r="E161" i="2" s="1"/>
  <c r="C160" i="2"/>
  <c r="D160" i="2" s="1"/>
  <c r="E160" i="2" s="1"/>
  <c r="C159" i="2"/>
  <c r="D159" i="2" s="1"/>
  <c r="E159" i="2" s="1"/>
  <c r="C158" i="2"/>
  <c r="D158" i="2" s="1"/>
  <c r="E158" i="2" s="1"/>
  <c r="C157" i="2"/>
  <c r="D157" i="2" s="1"/>
  <c r="E157" i="2" s="1"/>
  <c r="C156" i="2"/>
  <c r="D156" i="2" s="1"/>
  <c r="E156" i="2" s="1"/>
  <c r="C155" i="2"/>
  <c r="D155" i="2" s="1"/>
  <c r="E155" i="2" s="1"/>
  <c r="C154" i="2"/>
  <c r="D154" i="2" s="1"/>
  <c r="E154" i="2" s="1"/>
  <c r="C153" i="2"/>
  <c r="D153" i="2" s="1"/>
  <c r="E153" i="2" s="1"/>
  <c r="C152" i="2"/>
  <c r="D152" i="2" s="1"/>
  <c r="E152" i="2" s="1"/>
  <c r="C151" i="2"/>
  <c r="D151" i="2" s="1"/>
  <c r="E151" i="2" s="1"/>
  <c r="C150" i="2"/>
  <c r="D150" i="2" s="1"/>
  <c r="E150" i="2" s="1"/>
  <c r="C149" i="2"/>
  <c r="D149" i="2" s="1"/>
  <c r="E149" i="2" s="1"/>
  <c r="C148" i="2"/>
  <c r="D148" i="2" s="1"/>
  <c r="E148" i="2" s="1"/>
  <c r="C147" i="2"/>
  <c r="D147" i="2" s="1"/>
  <c r="E147" i="2" s="1"/>
  <c r="C146" i="2"/>
  <c r="D146" i="2" s="1"/>
  <c r="E146" i="2" s="1"/>
  <c r="C145" i="2"/>
  <c r="D145" i="2" s="1"/>
  <c r="E145" i="2" s="1"/>
  <c r="C144" i="2"/>
  <c r="D144" i="2" s="1"/>
  <c r="E144" i="2" s="1"/>
  <c r="C143" i="2"/>
  <c r="D143" i="2" s="1"/>
  <c r="E143" i="2" s="1"/>
  <c r="C142" i="2"/>
  <c r="D142" i="2" s="1"/>
  <c r="E142" i="2" s="1"/>
  <c r="C141" i="2"/>
  <c r="D141" i="2" s="1"/>
  <c r="E141" i="2" s="1"/>
  <c r="C140" i="2"/>
  <c r="D140" i="2" s="1"/>
  <c r="E140" i="2" s="1"/>
  <c r="C139" i="2"/>
  <c r="D139" i="2" s="1"/>
  <c r="E139" i="2" s="1"/>
  <c r="C138" i="2"/>
  <c r="D138" i="2" s="1"/>
  <c r="E138" i="2" s="1"/>
  <c r="C137" i="2"/>
  <c r="D137" i="2" s="1"/>
  <c r="E137" i="2" s="1"/>
  <c r="C136" i="2"/>
  <c r="D136" i="2" s="1"/>
  <c r="E136" i="2" s="1"/>
  <c r="C135" i="2"/>
  <c r="D135" i="2" s="1"/>
  <c r="E135" i="2" s="1"/>
  <c r="C134" i="2"/>
  <c r="D134" i="2" s="1"/>
  <c r="E134" i="2" s="1"/>
  <c r="C133" i="2"/>
  <c r="D133" i="2" s="1"/>
  <c r="E133" i="2" s="1"/>
  <c r="C132" i="2"/>
  <c r="D132" i="2" s="1"/>
  <c r="E132" i="2" s="1"/>
  <c r="C131" i="2"/>
  <c r="D131" i="2" s="1"/>
  <c r="E131" i="2" s="1"/>
  <c r="C130" i="2"/>
  <c r="D130" i="2" s="1"/>
  <c r="E130" i="2" s="1"/>
  <c r="C129" i="2"/>
  <c r="D129" i="2" s="1"/>
  <c r="E129" i="2" s="1"/>
  <c r="C128" i="2"/>
  <c r="D128" i="2" s="1"/>
  <c r="E128" i="2" s="1"/>
  <c r="C127" i="2"/>
  <c r="D127" i="2" s="1"/>
  <c r="E127" i="2" s="1"/>
  <c r="C126" i="2"/>
  <c r="D126" i="2" s="1"/>
  <c r="E126" i="2" s="1"/>
  <c r="C125" i="2"/>
  <c r="D125" i="2" s="1"/>
  <c r="E125" i="2" s="1"/>
  <c r="C124" i="2"/>
  <c r="D124" i="2" s="1"/>
  <c r="E124" i="2" s="1"/>
  <c r="C123" i="2"/>
  <c r="D123" i="2" s="1"/>
  <c r="E123" i="2" s="1"/>
  <c r="C122" i="2"/>
  <c r="D122" i="2" s="1"/>
  <c r="E122" i="2" s="1"/>
  <c r="C121" i="2"/>
  <c r="D121" i="2" s="1"/>
  <c r="E121" i="2" s="1"/>
  <c r="C120" i="2"/>
  <c r="D120" i="2" s="1"/>
  <c r="E120" i="2" s="1"/>
  <c r="C119" i="2"/>
  <c r="D119" i="2" s="1"/>
  <c r="E119" i="2" s="1"/>
  <c r="C118" i="2"/>
  <c r="D118" i="2" s="1"/>
  <c r="E118" i="2" s="1"/>
  <c r="C117" i="2"/>
  <c r="D117" i="2" s="1"/>
  <c r="E117" i="2" s="1"/>
  <c r="C116" i="2"/>
  <c r="D116" i="2" s="1"/>
  <c r="E116" i="2" s="1"/>
  <c r="C115" i="2"/>
  <c r="D115" i="2" s="1"/>
  <c r="E115" i="2" s="1"/>
  <c r="C114" i="2"/>
  <c r="D114" i="2" s="1"/>
  <c r="E114" i="2" s="1"/>
  <c r="C113" i="2"/>
  <c r="D113" i="2" s="1"/>
  <c r="E113" i="2" s="1"/>
  <c r="C112" i="2"/>
  <c r="D112" i="2" s="1"/>
  <c r="E112" i="2" s="1"/>
  <c r="C111" i="2"/>
  <c r="D111" i="2" s="1"/>
  <c r="E111" i="2" s="1"/>
  <c r="C110" i="2"/>
  <c r="D110" i="2" s="1"/>
  <c r="E110" i="2" s="1"/>
  <c r="C109" i="2"/>
  <c r="D109" i="2" s="1"/>
  <c r="E109" i="2" s="1"/>
  <c r="C108" i="2"/>
  <c r="D108" i="2" s="1"/>
  <c r="E108" i="2" s="1"/>
  <c r="C107" i="2"/>
  <c r="D107" i="2" s="1"/>
  <c r="E107" i="2" s="1"/>
  <c r="C106" i="2"/>
  <c r="D106" i="2" s="1"/>
  <c r="E106" i="2" s="1"/>
  <c r="C105" i="2"/>
  <c r="D105" i="2" s="1"/>
  <c r="E105" i="2" s="1"/>
  <c r="C104" i="2"/>
  <c r="D104" i="2" s="1"/>
  <c r="E104" i="2" s="1"/>
  <c r="C103" i="2"/>
  <c r="D103" i="2" s="1"/>
  <c r="E103" i="2" s="1"/>
  <c r="C102" i="2"/>
  <c r="D102" i="2" s="1"/>
  <c r="E102" i="2" s="1"/>
  <c r="C101" i="2"/>
  <c r="D101" i="2" s="1"/>
  <c r="E101" i="2" s="1"/>
  <c r="C100" i="2"/>
  <c r="D100" i="2" s="1"/>
  <c r="E100" i="2" s="1"/>
  <c r="C99" i="2"/>
  <c r="D99" i="2" s="1"/>
  <c r="E99" i="2" s="1"/>
  <c r="C98" i="2"/>
  <c r="D98" i="2" s="1"/>
  <c r="E98" i="2" s="1"/>
  <c r="C97" i="2"/>
  <c r="D97" i="2" s="1"/>
  <c r="E97" i="2" s="1"/>
  <c r="C96" i="2"/>
  <c r="D96" i="2" s="1"/>
  <c r="E96" i="2" s="1"/>
  <c r="C95" i="2"/>
  <c r="D95" i="2" s="1"/>
  <c r="E95" i="2" s="1"/>
  <c r="C94" i="2"/>
  <c r="D94" i="2" s="1"/>
  <c r="E94" i="2" s="1"/>
  <c r="C93" i="2"/>
  <c r="D93" i="2" s="1"/>
  <c r="E93" i="2" s="1"/>
  <c r="C92" i="2"/>
  <c r="D92" i="2" s="1"/>
  <c r="E92" i="2" s="1"/>
  <c r="C91" i="2"/>
  <c r="D91" i="2" s="1"/>
  <c r="E91" i="2" s="1"/>
  <c r="C90" i="2"/>
  <c r="D90" i="2" s="1"/>
  <c r="E90" i="2" s="1"/>
  <c r="C89" i="2"/>
  <c r="D89" i="2" s="1"/>
  <c r="E89" i="2" s="1"/>
  <c r="C88" i="2"/>
  <c r="D88" i="2" s="1"/>
  <c r="E88" i="2" s="1"/>
  <c r="C87" i="2"/>
  <c r="D87" i="2" s="1"/>
  <c r="E87" i="2" s="1"/>
  <c r="C86" i="2"/>
  <c r="D86" i="2" s="1"/>
  <c r="E86" i="2" s="1"/>
  <c r="C85" i="2"/>
  <c r="D85" i="2" s="1"/>
  <c r="E85" i="2" s="1"/>
  <c r="C84" i="2"/>
  <c r="D84" i="2" s="1"/>
  <c r="E84" i="2" s="1"/>
  <c r="C83" i="2"/>
  <c r="D83" i="2" s="1"/>
  <c r="E83" i="2" s="1"/>
  <c r="C82" i="2"/>
  <c r="D82" i="2" s="1"/>
  <c r="E82" i="2" s="1"/>
  <c r="C81" i="2"/>
  <c r="D81" i="2" s="1"/>
  <c r="E81" i="2" s="1"/>
  <c r="C80" i="2"/>
  <c r="D80" i="2" s="1"/>
  <c r="E80" i="2" s="1"/>
  <c r="C79" i="2"/>
  <c r="D79" i="2" s="1"/>
  <c r="E79" i="2" s="1"/>
  <c r="C78" i="2"/>
  <c r="D78" i="2" s="1"/>
  <c r="E78" i="2" s="1"/>
  <c r="C77" i="2"/>
  <c r="D77" i="2" s="1"/>
  <c r="E77" i="2" s="1"/>
  <c r="C76" i="2"/>
  <c r="D76" i="2" s="1"/>
  <c r="E76" i="2" s="1"/>
  <c r="C75" i="2"/>
  <c r="D75" i="2" s="1"/>
  <c r="E75" i="2" s="1"/>
  <c r="C74" i="2"/>
  <c r="D74" i="2" s="1"/>
  <c r="E74" i="2" s="1"/>
  <c r="C73" i="2"/>
  <c r="D73" i="2" s="1"/>
  <c r="E73" i="2" s="1"/>
  <c r="C72" i="2"/>
  <c r="D72" i="2" s="1"/>
  <c r="E72" i="2" s="1"/>
  <c r="C71" i="2"/>
  <c r="D71" i="2" s="1"/>
  <c r="E71" i="2" s="1"/>
  <c r="C70" i="2"/>
  <c r="D70" i="2" s="1"/>
  <c r="E70" i="2" s="1"/>
  <c r="C69" i="2"/>
  <c r="D69" i="2" s="1"/>
  <c r="E69" i="2" s="1"/>
  <c r="C68" i="2"/>
  <c r="D68" i="2" s="1"/>
  <c r="E68" i="2" s="1"/>
  <c r="C67" i="2"/>
  <c r="D67" i="2" s="1"/>
  <c r="E67" i="2" s="1"/>
  <c r="C66" i="2"/>
  <c r="D66" i="2" s="1"/>
  <c r="E66" i="2" s="1"/>
  <c r="C65" i="2"/>
  <c r="D65" i="2" s="1"/>
  <c r="E65" i="2" s="1"/>
  <c r="C64" i="2"/>
  <c r="D64" i="2" s="1"/>
  <c r="E64" i="2" s="1"/>
  <c r="C63" i="2"/>
  <c r="D63" i="2" s="1"/>
  <c r="E63" i="2" s="1"/>
  <c r="C62" i="2"/>
  <c r="D62" i="2" s="1"/>
  <c r="E62" i="2" s="1"/>
  <c r="C61" i="2"/>
  <c r="D61" i="2" s="1"/>
  <c r="E61" i="2" s="1"/>
  <c r="C60" i="2"/>
  <c r="D60" i="2" s="1"/>
  <c r="E60" i="2" s="1"/>
  <c r="C59" i="2"/>
  <c r="D59" i="2" s="1"/>
  <c r="E59" i="2" s="1"/>
  <c r="C58" i="2"/>
  <c r="D58" i="2" s="1"/>
  <c r="E58" i="2" s="1"/>
  <c r="C57" i="2"/>
  <c r="D57" i="2" s="1"/>
  <c r="E57" i="2" s="1"/>
  <c r="C56" i="2"/>
  <c r="D56" i="2" s="1"/>
  <c r="E56" i="2" s="1"/>
  <c r="C55" i="2"/>
  <c r="D55" i="2" s="1"/>
  <c r="E55" i="2" s="1"/>
  <c r="C54" i="2"/>
  <c r="D54" i="2" s="1"/>
  <c r="E54" i="2" s="1"/>
  <c r="C53" i="2"/>
  <c r="D53" i="2" s="1"/>
  <c r="E53" i="2" s="1"/>
  <c r="C52" i="2"/>
  <c r="D52" i="2" s="1"/>
  <c r="E52" i="2" s="1"/>
  <c r="C51" i="2"/>
  <c r="D51" i="2" s="1"/>
  <c r="E51" i="2" s="1"/>
  <c r="C50" i="2"/>
  <c r="D50" i="2" s="1"/>
  <c r="E50" i="2" s="1"/>
  <c r="C49" i="2"/>
  <c r="D49" i="2" s="1"/>
  <c r="E49" i="2" s="1"/>
  <c r="C48" i="2"/>
  <c r="D48" i="2" s="1"/>
  <c r="E48" i="2" s="1"/>
  <c r="C47" i="2"/>
  <c r="D47" i="2" s="1"/>
  <c r="E47" i="2" s="1"/>
  <c r="C46" i="2"/>
  <c r="D46" i="2" s="1"/>
  <c r="E46" i="2" s="1"/>
  <c r="C45" i="2"/>
  <c r="D45" i="2" s="1"/>
  <c r="E45" i="2" s="1"/>
  <c r="C44" i="2"/>
  <c r="D44" i="2" s="1"/>
  <c r="E44" i="2" s="1"/>
  <c r="C43" i="2"/>
  <c r="D43" i="2" s="1"/>
  <c r="E43" i="2" s="1"/>
  <c r="C42" i="2"/>
  <c r="D42" i="2" s="1"/>
  <c r="E42" i="2" s="1"/>
  <c r="C41" i="2"/>
  <c r="D41" i="2" s="1"/>
  <c r="E41" i="2" s="1"/>
  <c r="C40" i="2"/>
  <c r="D40" i="2" s="1"/>
  <c r="E40" i="2" s="1"/>
  <c r="C39" i="2"/>
  <c r="D39" i="2" s="1"/>
  <c r="E39" i="2" s="1"/>
  <c r="C38" i="2"/>
  <c r="D38" i="2" s="1"/>
  <c r="E38" i="2" s="1"/>
  <c r="C37" i="2"/>
  <c r="D37" i="2" s="1"/>
  <c r="E37" i="2" s="1"/>
  <c r="C36" i="2"/>
  <c r="D36" i="2" s="1"/>
  <c r="E36" i="2" s="1"/>
  <c r="C35" i="2"/>
  <c r="D35" i="2" s="1"/>
  <c r="E35" i="2" s="1"/>
  <c r="C34" i="2"/>
  <c r="D34" i="2" s="1"/>
  <c r="E34" i="2" s="1"/>
  <c r="C33" i="2"/>
  <c r="D33" i="2" s="1"/>
  <c r="E33" i="2" s="1"/>
  <c r="C32" i="2"/>
  <c r="D32" i="2" s="1"/>
  <c r="E32" i="2" s="1"/>
  <c r="C31" i="2"/>
  <c r="D31" i="2" s="1"/>
  <c r="E31" i="2" s="1"/>
  <c r="C30" i="2"/>
  <c r="D30" i="2" s="1"/>
  <c r="E30" i="2" s="1"/>
  <c r="C29" i="2"/>
  <c r="D29" i="2" s="1"/>
  <c r="E29" i="2" s="1"/>
  <c r="C28" i="2"/>
  <c r="D28" i="2" s="1"/>
  <c r="E28" i="2" s="1"/>
  <c r="C27" i="2"/>
  <c r="D27" i="2" s="1"/>
  <c r="E27" i="2" s="1"/>
  <c r="C26" i="2"/>
  <c r="D26" i="2" s="1"/>
  <c r="E26" i="2" s="1"/>
  <c r="C25" i="2"/>
  <c r="D25" i="2" s="1"/>
  <c r="E25" i="2" s="1"/>
  <c r="C24" i="2"/>
  <c r="D24" i="2" s="1"/>
  <c r="E24" i="2" s="1"/>
  <c r="C23" i="2"/>
  <c r="D23" i="2" s="1"/>
  <c r="E23" i="2" s="1"/>
  <c r="C22" i="2"/>
  <c r="D22" i="2" s="1"/>
  <c r="E22" i="2" s="1"/>
  <c r="C21" i="2"/>
  <c r="D21" i="2" s="1"/>
  <c r="E21" i="2" s="1"/>
  <c r="C20" i="2"/>
  <c r="D20" i="2" s="1"/>
  <c r="E20" i="2" s="1"/>
  <c r="C19" i="2"/>
  <c r="D19" i="2" s="1"/>
  <c r="E19" i="2" s="1"/>
  <c r="C18" i="2"/>
  <c r="D18" i="2" s="1"/>
  <c r="E18" i="2" s="1"/>
  <c r="C17" i="2"/>
  <c r="D17" i="2" s="1"/>
  <c r="E17" i="2" s="1"/>
  <c r="C16" i="2"/>
  <c r="D16" i="2" s="1"/>
  <c r="E16" i="2" s="1"/>
  <c r="C15" i="2"/>
  <c r="D15" i="2" s="1"/>
  <c r="E15" i="2" s="1"/>
  <c r="C14" i="2"/>
  <c r="D14" i="2" s="1"/>
  <c r="E14" i="2" s="1"/>
  <c r="C13" i="2"/>
  <c r="D13" i="2" s="1"/>
  <c r="E13" i="2" s="1"/>
  <c r="D11" i="2"/>
  <c r="E11" i="2" s="1"/>
  <c r="C12" i="2"/>
  <c r="D12" i="2" s="1"/>
  <c r="E12" i="2" s="1"/>
  <c r="D14" i="6"/>
  <c r="F14" i="6"/>
  <c r="H14" i="6"/>
  <c r="E13" i="4"/>
  <c r="F14" i="4"/>
  <c r="G14" i="4" s="1"/>
  <c r="H14" i="4"/>
  <c r="I14" i="4" s="1"/>
  <c r="J14" i="4"/>
  <c r="C22" i="3"/>
  <c r="D22" i="3" s="1"/>
  <c r="E22" i="3" s="1"/>
  <c r="H21" i="3"/>
  <c r="C2" i="8" s="1"/>
  <c r="C34" i="3"/>
  <c r="D34" i="3" s="1"/>
  <c r="E34" i="3" s="1"/>
  <c r="H33" i="3"/>
  <c r="C3" i="8" s="1"/>
  <c r="C46" i="3"/>
  <c r="D46" i="3" s="1"/>
  <c r="E46" i="3" s="1"/>
  <c r="E33" i="3" l="1"/>
  <c r="G3" i="8" s="1"/>
  <c r="F3" i="8"/>
  <c r="E21" i="3"/>
  <c r="G2" i="8" s="1"/>
  <c r="F2" i="8"/>
  <c r="C11" i="8"/>
  <c r="D20" i="4"/>
  <c r="H20" i="4"/>
  <c r="F20" i="4"/>
  <c r="J20" i="4"/>
  <c r="E56" i="3"/>
  <c r="E129" i="3"/>
  <c r="G11" i="8" s="1"/>
  <c r="F11" i="8"/>
  <c r="E93" i="3"/>
  <c r="G8" i="8" s="1"/>
  <c r="F8" i="8"/>
  <c r="E81" i="3"/>
  <c r="G7" i="8" s="1"/>
  <c r="F7" i="8"/>
  <c r="E117" i="3"/>
  <c r="G10" i="8" s="1"/>
  <c r="F10" i="8"/>
  <c r="E45" i="3"/>
  <c r="G4" i="8" s="1"/>
  <c r="F4" i="8"/>
  <c r="E105" i="3"/>
  <c r="G9" i="8" s="1"/>
  <c r="F9" i="8"/>
  <c r="E69" i="3"/>
  <c r="G6" i="8" s="1"/>
  <c r="F6" i="8"/>
  <c r="G69" i="2"/>
  <c r="E13" i="6"/>
  <c r="G13" i="6"/>
  <c r="I13" i="6"/>
  <c r="H15" i="6"/>
  <c r="F15" i="6"/>
  <c r="D15" i="6"/>
  <c r="J15" i="4"/>
  <c r="H15" i="4"/>
  <c r="I15" i="4" s="1"/>
  <c r="F15" i="4"/>
  <c r="G15" i="4" s="1"/>
  <c r="G81" i="2" l="1"/>
  <c r="I14" i="6"/>
  <c r="G14" i="6"/>
  <c r="E14" i="6"/>
  <c r="D16" i="6"/>
  <c r="F16" i="6"/>
  <c r="H16" i="6"/>
  <c r="E15" i="4"/>
  <c r="F16" i="4"/>
  <c r="G16" i="4" s="1"/>
  <c r="H16" i="4"/>
  <c r="I16" i="4" s="1"/>
  <c r="J16" i="4"/>
  <c r="G93" i="2" l="1"/>
  <c r="E15" i="6"/>
  <c r="G15" i="6"/>
  <c r="I15" i="6"/>
  <c r="H17" i="6"/>
  <c r="F17" i="6"/>
  <c r="D17" i="6"/>
  <c r="E16" i="4"/>
  <c r="E17" i="4"/>
  <c r="J17" i="4"/>
  <c r="H17" i="4"/>
  <c r="I17" i="4" s="1"/>
  <c r="F17" i="4"/>
  <c r="G17" i="4" s="1"/>
  <c r="G105" i="2" l="1"/>
  <c r="I16" i="6"/>
  <c r="G16" i="6"/>
  <c r="E16" i="6"/>
  <c r="D18" i="6"/>
  <c r="F18" i="6"/>
  <c r="H18" i="6"/>
  <c r="F18" i="4"/>
  <c r="G18" i="4" s="1"/>
  <c r="H18" i="4"/>
  <c r="I18" i="4" s="1"/>
  <c r="J18" i="4"/>
  <c r="E18" i="4"/>
  <c r="G117" i="2" l="1"/>
  <c r="E17" i="6"/>
  <c r="G17" i="6"/>
  <c r="I17" i="6"/>
  <c r="H19" i="6"/>
  <c r="F19" i="6"/>
  <c r="D19" i="6"/>
  <c r="E19" i="4"/>
  <c r="C27" i="4"/>
  <c r="J19" i="4"/>
  <c r="I27" i="4"/>
  <c r="H19" i="4"/>
  <c r="I19" i="4" s="1"/>
  <c r="G27" i="4"/>
  <c r="F19" i="4"/>
  <c r="G19" i="4" s="1"/>
  <c r="E27" i="4"/>
  <c r="G129" i="2" l="1"/>
  <c r="I18" i="6"/>
  <c r="G18" i="6"/>
  <c r="E18" i="6"/>
  <c r="E28" i="4"/>
  <c r="E25" i="4"/>
  <c r="H21" i="4"/>
  <c r="G28" i="4"/>
  <c r="G25" i="4"/>
  <c r="I28" i="4"/>
  <c r="I25" i="4"/>
  <c r="C28" i="4"/>
  <c r="C25" i="4"/>
  <c r="F21" i="4"/>
  <c r="E24" i="4"/>
  <c r="I24" i="4"/>
  <c r="J21" i="4"/>
  <c r="C24" i="4"/>
  <c r="D21" i="4"/>
  <c r="G22" i="4"/>
  <c r="I22" i="4"/>
  <c r="G24" i="4"/>
  <c r="E22" i="4"/>
  <c r="G141" i="2" l="1"/>
  <c r="E19" i="6"/>
  <c r="E22" i="6" s="1"/>
  <c r="G19" i="6"/>
  <c r="G22" i="6" s="1"/>
  <c r="I19" i="6"/>
  <c r="I22" i="6" s="1"/>
  <c r="G153" i="2" l="1"/>
  <c r="G165" i="2" s="1"/>
  <c r="G177" i="2" s="1"/>
  <c r="G189" i="2" s="1"/>
  <c r="G201" i="2" s="1"/>
  <c r="G213" i="2" s="1"/>
  <c r="H141" i="2"/>
  <c r="J20" i="6" l="1"/>
  <c r="H20" i="6"/>
  <c r="F20" i="6"/>
  <c r="D20" i="6"/>
  <c r="D26" i="6" l="1"/>
  <c r="D25" i="6"/>
  <c r="D21" i="6"/>
  <c r="F26" i="6"/>
  <c r="F25" i="6"/>
  <c r="F21" i="6"/>
  <c r="H26" i="6"/>
  <c r="H25" i="6"/>
  <c r="H21" i="6"/>
  <c r="J26" i="6"/>
  <c r="J25" i="6"/>
  <c r="J2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David Weinstein</author>
  </authors>
  <commentList>
    <comment ref="B5" authorId="0" shapeId="0" xr:uid="{2C367B0F-1975-41ED-B087-0B09996120AA}">
      <text>
        <r>
          <rPr>
            <sz val="9"/>
            <color indexed="81"/>
            <rFont val="Tahoma"/>
            <family val="2"/>
          </rPr>
          <t xml:space="preserve">Source BankRate.com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David Weinstein</author>
  </authors>
  <commentList>
    <comment ref="B5" authorId="0" shapeId="0" xr:uid="{12204F09-7B7F-41AC-9248-D2554509DD0F}">
      <text>
        <r>
          <rPr>
            <sz val="9"/>
            <color indexed="81"/>
            <rFont val="Tahoma"/>
            <family val="2"/>
          </rPr>
          <t xml:space="preserve">Source BankRate.com. 2014 Mort rate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David Weinstein</author>
  </authors>
  <commentList>
    <comment ref="B4" authorId="0" shapeId="0" xr:uid="{C23AD4DB-3854-41E6-A6A2-4140EE55153E}">
      <text>
        <r>
          <rPr>
            <sz val="9"/>
            <color indexed="81"/>
            <rFont val="Tahoma"/>
            <family val="2"/>
          </rPr>
          <t xml:space="preserve">Source BankRate.com
</t>
        </r>
      </text>
    </comment>
    <comment ref="H8" authorId="0" shapeId="0" xr:uid="{DC511A5A-C25A-4E61-A19A-F21027C03CBB}">
      <text>
        <r>
          <rPr>
            <b/>
            <sz val="9"/>
            <color indexed="81"/>
            <rFont val="Tahoma"/>
            <family val="2"/>
          </rPr>
          <t>FMV less 8% in closing costs less current Mortgage</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David Weinstein</author>
  </authors>
  <commentList>
    <comment ref="C1" authorId="0" shapeId="0" xr:uid="{F0D48783-4412-4963-9447-FBB43132D855}">
      <text>
        <r>
          <rPr>
            <b/>
            <sz val="9"/>
            <color indexed="81"/>
            <rFont val="Tahoma"/>
            <family val="2"/>
          </rPr>
          <t>FMV less 8% in closing costs less current Mortgage</t>
        </r>
        <r>
          <rPr>
            <sz val="9"/>
            <color indexed="81"/>
            <rFont val="Tahoma"/>
            <family val="2"/>
          </rPr>
          <t xml:space="preserve">
</t>
        </r>
      </text>
    </comment>
  </commentList>
</comments>
</file>

<file path=xl/sharedStrings.xml><?xml version="1.0" encoding="utf-8"?>
<sst xmlns="http://schemas.openxmlformats.org/spreadsheetml/2006/main" count="96" uniqueCount="52">
  <si>
    <t>Cost</t>
  </si>
  <si>
    <t>Cash</t>
  </si>
  <si>
    <t>Mortgage</t>
  </si>
  <si>
    <t>Rate</t>
  </si>
  <si>
    <t>N</t>
  </si>
  <si>
    <t>Payment</t>
  </si>
  <si>
    <t>Beginning
Balance</t>
  </si>
  <si>
    <t>Principal</t>
  </si>
  <si>
    <t>Interest</t>
  </si>
  <si>
    <t>Ending
Balance</t>
  </si>
  <si>
    <t>x</t>
  </si>
  <si>
    <t>FMV</t>
  </si>
  <si>
    <t>Appreciation</t>
  </si>
  <si>
    <t>Equity</t>
  </si>
  <si>
    <t>Appreciation
Percentage</t>
  </si>
  <si>
    <t>Date</t>
  </si>
  <si>
    <t>Purchase</t>
  </si>
  <si>
    <t>Cash Down</t>
  </si>
  <si>
    <t>Mortgage Rate</t>
  </si>
  <si>
    <t>Annual
Inflation Rate</t>
  </si>
  <si>
    <t>Cap
Rate</t>
  </si>
  <si>
    <t>NPV at cost of capital  4.17%</t>
  </si>
  <si>
    <t>NPV at cost of capital 7%</t>
  </si>
  <si>
    <t>Average Cap Rate</t>
  </si>
  <si>
    <t>Net Cash Flows</t>
  </si>
  <si>
    <t>S&amp;P 500</t>
  </si>
  <si>
    <t>DGS10</t>
  </si>
  <si>
    <t>observation_date</t>
  </si>
  <si>
    <t>Frequency: Daily</t>
  </si>
  <si>
    <t>Market Yield on U.S. Treasury Securities at 10-Year Constant Maturity, Quoted on an Investment Basis, Percent, Daily, Not Seasonally Adjusted</t>
  </si>
  <si>
    <t>Federal Reserve Bank of St. Louis</t>
  </si>
  <si>
    <t>Economic Research Division</t>
  </si>
  <si>
    <t>Help: https://fredhelp.stlouisfed.org</t>
  </si>
  <si>
    <t>Link: https://fred.stlouisfed.org</t>
  </si>
  <si>
    <t>Federal Reserve Economic Data</t>
  </si>
  <si>
    <t>FRED Graph Observations</t>
  </si>
  <si>
    <t>Internal Rate of Return</t>
  </si>
  <si>
    <t>Return on Investment</t>
  </si>
  <si>
    <t>Year</t>
  </si>
  <si>
    <t>Str Net Income</t>
  </si>
  <si>
    <t>Cash from hypothetical sale in 2024</t>
  </si>
  <si>
    <t>S&amp;P 500 Discounted for 3% inflation</t>
  </si>
  <si>
    <t>US 10 yr Treasury</t>
  </si>
  <si>
    <t>Cash from hypothetical sale in 2034</t>
  </si>
  <si>
    <t>Forecast - Assumption you sell the home in 2034 it appreciates 5% per annum and your cash flows from the Short term rental are between $15,000 and $30,000 per year</t>
  </si>
  <si>
    <t>Hypothetial - You bought the home in 2014 and sell it in 2024</t>
  </si>
  <si>
    <t>Mortgage 
Beginning
Balance</t>
  </si>
  <si>
    <t>Mortgage 
Ending
Balance</t>
  </si>
  <si>
    <t>Appreciation
%</t>
  </si>
  <si>
    <t>Short Term Rental Discount 4.17%</t>
  </si>
  <si>
    <t>Short Term Rental Discount 7%</t>
  </si>
  <si>
    <t>Hypothetical cash flows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</si>
</sst>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_);[Red]\(&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yyyy\-mm\-dd"/>
  </numFmts>
  <fonts count="12" x14ac:knownFonts="1">
    <font>
      <sz val="11"/>
      <color theme="1"/>
      <name val="Aptos Narrow"/>
      <family val="2"/>
      <scheme val="minor"/>
    </font>
    <font>
      <sz val="11"/>
      <color theme="1"/>
      <name val="Aptos Narrow"/>
      <family val="2"/>
      <scheme val="minor"/>
    </font>
    <font>
      <b/>
      <sz val="11"/>
      <color theme="1"/>
      <name val="Aptos Narrow"/>
      <family val="2"/>
      <scheme val="minor"/>
    </font>
    <font>
      <sz val="10"/>
      <color theme="1"/>
      <name val="Aptos Narrow"/>
      <family val="2"/>
      <scheme val="minor"/>
    </font>
    <font>
      <sz val="9"/>
      <color theme="1"/>
      <name val="Aptos Narrow"/>
      <family val="2"/>
      <scheme val="minor"/>
    </font>
    <font>
      <sz val="9"/>
      <color indexed="81"/>
      <name val="Tahoma"/>
      <family val="2"/>
    </font>
    <font>
      <b/>
      <sz val="9"/>
      <color indexed="81"/>
      <name val="Tahoma"/>
      <family val="2"/>
    </font>
    <font>
      <b/>
      <sz val="10"/>
      <color theme="1"/>
      <name val="Aptos Narrow"/>
      <family val="2"/>
      <scheme val="minor"/>
    </font>
    <font>
      <b/>
      <u/>
      <sz val="11"/>
      <color theme="1"/>
      <name val="Aptos Narrow"/>
      <family val="2"/>
      <scheme val="minor"/>
    </font>
    <font>
      <sz val="10"/>
      <name val="Arial"/>
    </font>
    <font>
      <b/>
      <i/>
      <sz val="11"/>
      <color theme="1"/>
      <name val="Aptos Narrow"/>
      <family val="2"/>
      <scheme val="minor"/>
    </font>
    <font>
      <b/>
      <i/>
      <sz val="11"/>
      <color rgb="FFFF0000"/>
      <name val="Aptos Narrow"/>
      <family val="2"/>
      <scheme val="minor"/>
    </font>
  </fonts>
  <fills count="4">
    <fill>
      <patternFill patternType="none"/>
    </fill>
    <fill>
      <patternFill patternType="gray125"/>
    </fill>
    <fill>
      <patternFill patternType="solid">
        <fgColor rgb="FFFFFF00"/>
        <bgColor indexed="64"/>
      </patternFill>
    </fill>
    <fill>
      <patternFill patternType="solid">
        <fgColor theme="3" tint="0.89999084444715716"/>
        <bgColor indexed="64"/>
      </patternFill>
    </fill>
  </fills>
  <borders count="10">
    <border>
      <left/>
      <right/>
      <top/>
      <bottom/>
      <diagonal/>
    </border>
    <border>
      <left/>
      <right/>
      <top style="thin">
        <color indexed="64"/>
      </top>
      <bottom style="double">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9" fillId="0" borderId="0"/>
  </cellStyleXfs>
  <cellXfs count="53">
    <xf numFmtId="0" fontId="0" fillId="0" borderId="0" xfId="0"/>
    <xf numFmtId="164" fontId="0" fillId="0" borderId="0" xfId="2" applyNumberFormat="1" applyFont="1"/>
    <xf numFmtId="10" fontId="0" fillId="0" borderId="0" xfId="0" applyNumberFormat="1"/>
    <xf numFmtId="0" fontId="0" fillId="0" borderId="0" xfId="0" applyAlignment="1">
      <alignment horizontal="right"/>
    </xf>
    <xf numFmtId="43" fontId="0" fillId="0" borderId="0" xfId="1" applyFont="1"/>
    <xf numFmtId="43" fontId="0" fillId="0" borderId="0" xfId="0" applyNumberFormat="1"/>
    <xf numFmtId="9" fontId="0" fillId="0" borderId="0" xfId="0" applyNumberFormat="1"/>
    <xf numFmtId="8" fontId="0" fillId="0" borderId="0" xfId="0" applyNumberFormat="1"/>
    <xf numFmtId="14" fontId="0" fillId="0" borderId="0" xfId="0" applyNumberFormat="1"/>
    <xf numFmtId="165" fontId="0" fillId="0" borderId="0" xfId="1" applyNumberFormat="1" applyFont="1"/>
    <xf numFmtId="0" fontId="0" fillId="0" borderId="2" xfId="0" applyBorder="1" applyAlignment="1">
      <alignment horizontal="center"/>
    </xf>
    <xf numFmtId="0" fontId="0" fillId="0" borderId="2" xfId="0" applyBorder="1" applyAlignment="1">
      <alignment wrapText="1"/>
    </xf>
    <xf numFmtId="0" fontId="0" fillId="0" borderId="2" xfId="0" applyBorder="1"/>
    <xf numFmtId="165" fontId="0" fillId="0" borderId="0" xfId="0" applyNumberFormat="1"/>
    <xf numFmtId="0" fontId="3" fillId="0" borderId="0" xfId="0" applyFont="1"/>
    <xf numFmtId="166" fontId="0" fillId="0" borderId="0" xfId="3" applyNumberFormat="1" applyFont="1"/>
    <xf numFmtId="10" fontId="0" fillId="0" borderId="0" xfId="3" applyNumberFormat="1" applyFont="1"/>
    <xf numFmtId="0" fontId="3" fillId="0" borderId="2" xfId="0" applyFont="1" applyBorder="1"/>
    <xf numFmtId="0" fontId="4" fillId="0" borderId="0" xfId="0" applyFont="1" applyAlignment="1">
      <alignment wrapText="1"/>
    </xf>
    <xf numFmtId="165" fontId="0" fillId="0" borderId="0" xfId="1" applyNumberFormat="1" applyFont="1" applyBorder="1" applyAlignment="1">
      <alignment horizontal="center"/>
    </xf>
    <xf numFmtId="0" fontId="0" fillId="0" borderId="3" xfId="0" applyBorder="1" applyAlignment="1">
      <alignment horizontal="center" wrapText="1"/>
    </xf>
    <xf numFmtId="0" fontId="8" fillId="2" borderId="0" xfId="0" applyFont="1" applyFill="1"/>
    <xf numFmtId="0" fontId="0" fillId="2" borderId="0" xfId="0" applyFill="1"/>
    <xf numFmtId="0" fontId="7" fillId="0" borderId="0" xfId="0" applyFont="1" applyAlignment="1">
      <alignment horizontal="right"/>
    </xf>
    <xf numFmtId="164" fontId="0" fillId="0" borderId="3" xfId="2" applyNumberFormat="1" applyFont="1" applyBorder="1" applyAlignment="1">
      <alignment horizontal="center" wrapText="1"/>
    </xf>
    <xf numFmtId="165" fontId="0" fillId="0" borderId="2" xfId="1" applyNumberFormat="1" applyFont="1" applyBorder="1"/>
    <xf numFmtId="165" fontId="0" fillId="0" borderId="1" xfId="1" applyNumberFormat="1" applyFont="1" applyBorder="1"/>
    <xf numFmtId="0" fontId="9" fillId="0" borderId="0" xfId="4"/>
    <xf numFmtId="2" fontId="9" fillId="0" borderId="0" xfId="4" applyNumberFormat="1"/>
    <xf numFmtId="167" fontId="9" fillId="0" borderId="0" xfId="4" applyNumberFormat="1"/>
    <xf numFmtId="0" fontId="4" fillId="0" borderId="2" xfId="0" applyFont="1" applyBorder="1" applyAlignment="1">
      <alignment horizontal="center" wrapText="1"/>
    </xf>
    <xf numFmtId="10" fontId="10" fillId="0" borderId="1" xfId="3" applyNumberFormat="1" applyFont="1" applyBorder="1"/>
    <xf numFmtId="10" fontId="11" fillId="0" borderId="0" xfId="0" applyNumberFormat="1" applyFont="1"/>
    <xf numFmtId="10" fontId="7" fillId="0" borderId="0" xfId="0" applyNumberFormat="1" applyFont="1"/>
    <xf numFmtId="0" fontId="3" fillId="0" borderId="0" xfId="0" applyFont="1" applyAlignment="1">
      <alignment horizontal="right"/>
    </xf>
    <xf numFmtId="0" fontId="0" fillId="3" borderId="4" xfId="0" applyFill="1" applyBorder="1"/>
    <xf numFmtId="0" fontId="0" fillId="3" borderId="5" xfId="0" applyFill="1" applyBorder="1" applyAlignment="1">
      <alignment horizontal="right"/>
    </xf>
    <xf numFmtId="8" fontId="2" fillId="3" borderId="5" xfId="0" applyNumberFormat="1" applyFont="1" applyFill="1" applyBorder="1"/>
    <xf numFmtId="8" fontId="2" fillId="3" borderId="6" xfId="0" applyNumberFormat="1" applyFont="1" applyFill="1" applyBorder="1"/>
    <xf numFmtId="0" fontId="0" fillId="3" borderId="7" xfId="0" applyFill="1" applyBorder="1"/>
    <xf numFmtId="0" fontId="0" fillId="3" borderId="8" xfId="0" applyFill="1" applyBorder="1" applyAlignment="1">
      <alignment horizontal="right"/>
    </xf>
    <xf numFmtId="10" fontId="2" fillId="3" borderId="8" xfId="3" applyNumberFormat="1" applyFont="1" applyFill="1" applyBorder="1"/>
    <xf numFmtId="10" fontId="2" fillId="3" borderId="9" xfId="3" applyNumberFormat="1" applyFont="1" applyFill="1" applyBorder="1"/>
    <xf numFmtId="8" fontId="0" fillId="3" borderId="5" xfId="0" applyNumberFormat="1" applyFill="1" applyBorder="1"/>
    <xf numFmtId="0" fontId="0" fillId="3" borderId="5" xfId="0" applyFill="1" applyBorder="1"/>
    <xf numFmtId="8" fontId="0" fillId="3" borderId="6" xfId="0" applyNumberFormat="1" applyFill="1" applyBorder="1"/>
    <xf numFmtId="10" fontId="0" fillId="3" borderId="8" xfId="3" applyNumberFormat="1" applyFont="1" applyFill="1" applyBorder="1"/>
    <xf numFmtId="0" fontId="0" fillId="3" borderId="8" xfId="0" applyFill="1" applyBorder="1"/>
    <xf numFmtId="10" fontId="0" fillId="3" borderId="9" xfId="3" applyNumberFormat="1" applyFont="1" applyFill="1" applyBorder="1"/>
    <xf numFmtId="0" fontId="0" fillId="0" borderId="0" xfId="0" applyAlignment="1">
      <alignment horizontal="center"/>
    </xf>
    <xf numFmtId="0" fontId="0" fillId="0" borderId="8" xfId="0" applyBorder="1"/>
    <xf numFmtId="0" fontId="0" fillId="3" borderId="0" xfId="0" applyFill="1"/>
    <xf numFmtId="0" fontId="0" fillId="0" borderId="2" xfId="0" applyBorder="1" applyAlignment="1">
      <alignment horizontal="center"/>
    </xf>
  </cellXfs>
  <cellStyles count="5">
    <cellStyle name="Comma" xfId="1" builtinId="3"/>
    <cellStyle name="Currency" xfId="2" builtinId="4"/>
    <cellStyle name="Normal" xfId="0" builtinId="0"/>
    <cellStyle name="Normal 2" xfId="4" xr:uid="{B9A6BBA5-82CE-41F7-AE0C-C995BA1C6BD9}"/>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hartsheet" Target="chartsheets/sheet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hartsheet" Target="chartsheets/sheet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Home</a:t>
            </a:r>
            <a:r>
              <a:rPr lang="en-US" baseline="0"/>
              <a:t> in </a:t>
            </a:r>
            <a:r>
              <a:rPr lang="en-US"/>
              <a:t>Sarasota Florida</a:t>
            </a:r>
          </a:p>
          <a:p>
            <a:pPr>
              <a:defRPr/>
            </a:pPr>
            <a:r>
              <a:rPr lang="en-US"/>
              <a:t>Return on Investment</a:t>
            </a:r>
          </a:p>
          <a:p>
            <a:pPr>
              <a:defRPr/>
            </a:pPr>
            <a:r>
              <a:rPr lang="en-US"/>
              <a:t>STR</a:t>
            </a:r>
            <a:r>
              <a:rPr lang="en-US" baseline="0"/>
              <a:t> Net Income  $7,500 over 10 years </a:t>
            </a:r>
          </a:p>
          <a:p>
            <a:pPr>
              <a:defRPr/>
            </a:pPr>
            <a:r>
              <a:rPr lang="en-US" baseline="0"/>
              <a:t>Vs. S&amp;P 500 &amp; 10 Yr US Treas.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 Data'!$M$2,'Graph Data'!$M$5,'Graph Data'!$M$8,'Graph Data'!$M$11)</c:f>
              <c:strCache>
                <c:ptCount val="4"/>
                <c:pt idx="0">
                  <c:v>Short Term Rental Discount 4.17%</c:v>
                </c:pt>
                <c:pt idx="1">
                  <c:v>Short Term Rental Discount 7%</c:v>
                </c:pt>
                <c:pt idx="2">
                  <c:v>S&amp;P 500</c:v>
                </c:pt>
                <c:pt idx="3">
                  <c:v>US 10 yr Treasury</c:v>
                </c:pt>
              </c:strCache>
            </c:strRef>
          </c:cat>
          <c:val>
            <c:numRef>
              <c:f>('Graph Data'!$N$2,'Graph Data'!$N$5,'Graph Data'!$N$8,'Graph Data'!$N$11)</c:f>
              <c:numCache>
                <c:formatCode>_(* #,##0.00_);_(* \(#,##0.00\);_(* "-"??_);_(@_)</c:formatCode>
                <c:ptCount val="4"/>
                <c:pt idx="0">
                  <c:v>222040.73209792288</c:v>
                </c:pt>
                <c:pt idx="1">
                  <c:v>159155.38550150339</c:v>
                </c:pt>
                <c:pt idx="2">
                  <c:v>94631.898225948622</c:v>
                </c:pt>
                <c:pt idx="3">
                  <c:v>10331.766618999436</c:v>
                </c:pt>
              </c:numCache>
            </c:numRef>
          </c:val>
          <c:extLst>
            <c:ext xmlns:c16="http://schemas.microsoft.com/office/drawing/2014/chart" uri="{C3380CC4-5D6E-409C-BE32-E72D297353CC}">
              <c16:uniqueId val="{00000000-FDFB-4143-AA5F-E4C40441EFBC}"/>
            </c:ext>
          </c:extLst>
        </c:ser>
        <c:dLbls>
          <c:showLegendKey val="0"/>
          <c:showVal val="0"/>
          <c:showCatName val="0"/>
          <c:showSerName val="0"/>
          <c:showPercent val="0"/>
          <c:showBubbleSize val="0"/>
        </c:dLbls>
        <c:gapWidth val="219"/>
        <c:overlap val="-27"/>
        <c:axId val="551634320"/>
        <c:axId val="551634800"/>
      </c:barChart>
      <c:catAx>
        <c:axId val="551634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1634800"/>
        <c:crosses val="autoZero"/>
        <c:auto val="1"/>
        <c:lblAlgn val="ctr"/>
        <c:lblOffset val="100"/>
        <c:noMultiLvlLbl val="0"/>
      </c:catAx>
      <c:valAx>
        <c:axId val="551634800"/>
        <c:scaling>
          <c:orientation val="minMax"/>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16343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Hypothetical Home, Sarasota Florida 34239</a:t>
            </a:r>
          </a:p>
          <a:p>
            <a:pPr>
              <a:defRPr/>
            </a:pPr>
            <a:r>
              <a:rPr lang="en-US"/>
              <a:t>Fair</a:t>
            </a:r>
            <a:r>
              <a:rPr lang="en-US" baseline="0"/>
              <a:t> Market Value VS Equity</a:t>
            </a:r>
            <a:endParaRPr lang="en-US"/>
          </a:p>
        </c:rich>
      </c:tx>
      <c:layout>
        <c:manualLayout>
          <c:xMode val="edge"/>
          <c:yMode val="edge"/>
          <c:x val="0.42882531278662134"/>
          <c:y val="1.009218856658341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'Graph Data'!$B$1</c:f>
              <c:strCache>
                <c:ptCount val="1"/>
                <c:pt idx="0">
                  <c:v>FMV</c:v>
                </c:pt>
              </c:strCache>
            </c:strRef>
          </c:tx>
          <c:spPr>
            <a:ln w="28575" cap="rnd">
              <a:solidFill>
                <a:schemeClr val="accent1"/>
              </a:solidFill>
              <a:round/>
            </a:ln>
            <a:effectLst/>
          </c:spPr>
          <c:marker>
            <c:symbol val="none"/>
          </c:marker>
          <c:cat>
            <c:numRef>
              <c:f>'Graph Data'!$A$2:$A$11</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'Graph Data'!$B$2:$B$11</c:f>
              <c:numCache>
                <c:formatCode>_(* #,##0_);_(* \(#,##0\);_(* "-"??_);_(@_)</c:formatCode>
                <c:ptCount val="10"/>
                <c:pt idx="0">
                  <c:v>240500</c:v>
                </c:pt>
                <c:pt idx="1">
                  <c:v>306200</c:v>
                </c:pt>
                <c:pt idx="2">
                  <c:v>292500</c:v>
                </c:pt>
                <c:pt idx="3">
                  <c:v>301500</c:v>
                </c:pt>
                <c:pt idx="4">
                  <c:v>321700</c:v>
                </c:pt>
                <c:pt idx="5">
                  <c:v>333300</c:v>
                </c:pt>
                <c:pt idx="6">
                  <c:v>373600</c:v>
                </c:pt>
                <c:pt idx="7">
                  <c:v>509100</c:v>
                </c:pt>
                <c:pt idx="8">
                  <c:v>506100</c:v>
                </c:pt>
                <c:pt idx="9">
                  <c:v>484500</c:v>
                </c:pt>
              </c:numCache>
            </c:numRef>
          </c:val>
          <c:smooth val="0"/>
          <c:extLst>
            <c:ext xmlns:c16="http://schemas.microsoft.com/office/drawing/2014/chart" uri="{C3380CC4-5D6E-409C-BE32-E72D297353CC}">
              <c16:uniqueId val="{00000000-6804-4588-B92D-FA19666675CC}"/>
            </c:ext>
          </c:extLst>
        </c:ser>
        <c:ser>
          <c:idx val="1"/>
          <c:order val="1"/>
          <c:tx>
            <c:strRef>
              <c:f>'Graph Data'!$C$1</c:f>
              <c:strCache>
                <c:ptCount val="1"/>
                <c:pt idx="0">
                  <c:v>Equity</c:v>
                </c:pt>
              </c:strCache>
            </c:strRef>
          </c:tx>
          <c:spPr>
            <a:ln w="28575" cap="rnd">
              <a:solidFill>
                <a:schemeClr val="accent2"/>
              </a:solidFill>
              <a:round/>
            </a:ln>
            <a:effectLst/>
          </c:spPr>
          <c:marker>
            <c:symbol val="none"/>
          </c:marker>
          <c:cat>
            <c:numRef>
              <c:f>'Graph Data'!$A$2:$A$11</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'Graph Data'!$C$2:$C$11</c:f>
              <c:numCache>
                <c:formatCode>_(* #,##0_);_(* \(#,##0\);_(* "-"??_);_(@_)</c:formatCode>
                <c:ptCount val="10"/>
                <c:pt idx="0">
                  <c:v>67918.802510667971</c:v>
                </c:pt>
                <c:pt idx="1">
                  <c:v>131157.16693566152</c:v>
                </c:pt>
                <c:pt idx="2">
                  <c:v>121466.30944105636</c:v>
                </c:pt>
                <c:pt idx="3">
                  <c:v>132783.27884305475</c:v>
                </c:pt>
                <c:pt idx="4">
                  <c:v>154533.33856433304</c:v>
                </c:pt>
                <c:pt idx="5">
                  <c:v>168505.97575616802</c:v>
                </c:pt>
                <c:pt idx="6">
                  <c:v>209022.91080831099</c:v>
                </c:pt>
                <c:pt idx="7">
                  <c:v>337270.10726309114</c:v>
                </c:pt>
                <c:pt idx="8">
                  <c:v>338249.78215093119</c:v>
                </c:pt>
                <c:pt idx="9">
                  <c:v>322276.41676518676</c:v>
                </c:pt>
              </c:numCache>
            </c:numRef>
          </c:val>
          <c:smooth val="0"/>
          <c:extLst>
            <c:ext xmlns:c16="http://schemas.microsoft.com/office/drawing/2014/chart" uri="{C3380CC4-5D6E-409C-BE32-E72D297353CC}">
              <c16:uniqueId val="{00000001-6804-4588-B92D-FA19666675CC}"/>
            </c:ext>
          </c:extLst>
        </c:ser>
        <c:dLbls>
          <c:showLegendKey val="0"/>
          <c:showVal val="0"/>
          <c:showCatName val="0"/>
          <c:showSerName val="0"/>
          <c:showPercent val="0"/>
          <c:showBubbleSize val="0"/>
        </c:dLbls>
        <c:smooth val="0"/>
        <c:axId val="1920467200"/>
        <c:axId val="1920465760"/>
      </c:lineChart>
      <c:dateAx>
        <c:axId val="1920467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20465760"/>
        <c:crosses val="autoZero"/>
        <c:auto val="0"/>
        <c:lblOffset val="100"/>
        <c:baseTimeUnit val="days"/>
      </c:dateAx>
      <c:valAx>
        <c:axId val="1920465760"/>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204672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4.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6FE1F30-3B1B-499C-AED6-EB280EC27019}">
  <sheetPr>
    <tabColor rgb="FF00B050"/>
  </sheetPr>
  <sheetViews>
    <sheetView zoomScale="69"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A5027FCE-C579-401B-94F0-4860586C4426}">
  <sheetPr>
    <tabColor rgb="FF00B050"/>
  </sheetPr>
  <sheetViews>
    <sheetView zoomScale="69" workbookViewId="0" zoomToFit="1"/>
  </sheetViews>
  <pageMargins left="0.7" right="0.7" top="0.75" bottom="0.75" header="0.3" footer="0.3"/>
  <drawing r:id="rId1"/>
</chartsheet>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12</xdr:col>
      <xdr:colOff>171450</xdr:colOff>
      <xdr:row>1</xdr:row>
      <xdr:rowOff>171450</xdr:rowOff>
    </xdr:from>
    <xdr:to>
      <xdr:col>38</xdr:col>
      <xdr:colOff>85725</xdr:colOff>
      <xdr:row>6</xdr:row>
      <xdr:rowOff>57150</xdr:rowOff>
    </xdr:to>
    <xdr:sp macro="" textlink="">
      <xdr:nvSpPr>
        <xdr:cNvPr id="2" name="TextBox 1">
          <a:extLst>
            <a:ext uri="{FF2B5EF4-FFF2-40B4-BE49-F238E27FC236}">
              <a16:creationId xmlns:a16="http://schemas.microsoft.com/office/drawing/2014/main" id="{85024B7F-BD81-4C3D-86C9-50E7B3B7A4CD}"/>
            </a:ext>
          </a:extLst>
        </xdr:cNvPr>
        <xdr:cNvSpPr txBox="1"/>
      </xdr:nvSpPr>
      <xdr:spPr>
        <a:xfrm>
          <a:off x="8886825" y="361950"/>
          <a:ext cx="4619625" cy="838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Net Present Value </a:t>
          </a:r>
          <a:r>
            <a:rPr lang="en-US" sz="1100"/>
            <a:t>-</a:t>
          </a:r>
          <a:r>
            <a:rPr lang="en-US" sz="1100" baseline="0"/>
            <a:t> Determines whether an investment is profitable after considering the time value of money</a:t>
          </a:r>
          <a:r>
            <a:rPr lang="en-US" sz="1200" i="1" baseline="0"/>
            <a:t>.  The time value of money considers inflation</a:t>
          </a:r>
          <a:r>
            <a:rPr lang="en-US" sz="1100" baseline="0"/>
            <a:t>.  Which means you need to expect higher returns if inflation is greater.</a:t>
          </a:r>
          <a:endParaRPr lang="en-US" sz="1100"/>
        </a:p>
      </xdr:txBody>
    </xdr:sp>
    <xdr:clientData/>
  </xdr:twoCellAnchor>
  <xdr:twoCellAnchor>
    <xdr:from>
      <xdr:col>0</xdr:col>
      <xdr:colOff>866775</xdr:colOff>
      <xdr:row>28</xdr:row>
      <xdr:rowOff>38101</xdr:rowOff>
    </xdr:from>
    <xdr:to>
      <xdr:col>9</xdr:col>
      <xdr:colOff>742950</xdr:colOff>
      <xdr:row>30</xdr:row>
      <xdr:rowOff>95251</xdr:rowOff>
    </xdr:to>
    <xdr:sp macro="" textlink="">
      <xdr:nvSpPr>
        <xdr:cNvPr id="4" name="TextBox 3">
          <a:extLst>
            <a:ext uri="{FF2B5EF4-FFF2-40B4-BE49-F238E27FC236}">
              <a16:creationId xmlns:a16="http://schemas.microsoft.com/office/drawing/2014/main" id="{E465B25D-178A-4BA0-A6C1-4D289EF90E27}"/>
            </a:ext>
          </a:extLst>
        </xdr:cNvPr>
        <xdr:cNvSpPr txBox="1"/>
      </xdr:nvSpPr>
      <xdr:spPr>
        <a:xfrm rot="21232284">
          <a:off x="866775" y="5600701"/>
          <a:ext cx="7629525" cy="438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If inflation is greater</a:t>
          </a:r>
          <a:r>
            <a:rPr lang="en-US" sz="1100" baseline="0"/>
            <a:t> than 5%, values and net income would increase more because for inflation to be high, demand has to beh high</a:t>
          </a:r>
          <a:endParaRPr lang="en-US" sz="1100"/>
        </a:p>
      </xdr:txBody>
    </xdr:sp>
    <xdr:clientData/>
  </xdr:twoCellAnchor>
  <xdr:twoCellAnchor>
    <xdr:from>
      <xdr:col>14</xdr:col>
      <xdr:colOff>22423</xdr:colOff>
      <xdr:row>10</xdr:row>
      <xdr:rowOff>144186</xdr:rowOff>
    </xdr:from>
    <xdr:to>
      <xdr:col>38</xdr:col>
      <xdr:colOff>165298</xdr:colOff>
      <xdr:row>15</xdr:row>
      <xdr:rowOff>155376</xdr:rowOff>
    </xdr:to>
    <xdr:sp macro="" textlink="">
      <xdr:nvSpPr>
        <xdr:cNvPr id="5" name="TextBox 4">
          <a:extLst>
            <a:ext uri="{FF2B5EF4-FFF2-40B4-BE49-F238E27FC236}">
              <a16:creationId xmlns:a16="http://schemas.microsoft.com/office/drawing/2014/main" id="{C025FC71-754E-4BDE-A45B-3FBA95E05103}"/>
            </a:ext>
          </a:extLst>
        </xdr:cNvPr>
        <xdr:cNvSpPr txBox="1"/>
      </xdr:nvSpPr>
      <xdr:spPr>
        <a:xfrm rot="21026542">
          <a:off x="9290248" y="2363511"/>
          <a:ext cx="4486275" cy="9636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cap rate</a:t>
          </a:r>
          <a:r>
            <a:rPr lang="en-US" sz="1100" baseline="0"/>
            <a:t> is an indication of how attractive a short term rental is as an investment.  The cap rate is net income divided by fair market value.  Because inflation and fmv growth are both 5%, the cap rate remains unchanged.  In other words, we used linear projection where the cap rate equaled each other</a:t>
          </a:r>
          <a:endParaRPr lang="en-US" sz="1100"/>
        </a:p>
      </xdr:txBody>
    </xdr:sp>
    <xdr:clientData/>
  </xdr:twoCellAnchor>
  <xdr:twoCellAnchor>
    <xdr:from>
      <xdr:col>7</xdr:col>
      <xdr:colOff>742950</xdr:colOff>
      <xdr:row>6</xdr:row>
      <xdr:rowOff>171450</xdr:rowOff>
    </xdr:from>
    <xdr:to>
      <xdr:col>8</xdr:col>
      <xdr:colOff>781050</xdr:colOff>
      <xdr:row>8</xdr:row>
      <xdr:rowOff>85725</xdr:rowOff>
    </xdr:to>
    <xdr:sp macro="" textlink="">
      <xdr:nvSpPr>
        <xdr:cNvPr id="6" name="Oval 5">
          <a:extLst>
            <a:ext uri="{FF2B5EF4-FFF2-40B4-BE49-F238E27FC236}">
              <a16:creationId xmlns:a16="http://schemas.microsoft.com/office/drawing/2014/main" id="{6C5391A1-0C9F-474D-8601-A39598A8F88E}"/>
            </a:ext>
          </a:extLst>
        </xdr:cNvPr>
        <xdr:cNvSpPr/>
      </xdr:nvSpPr>
      <xdr:spPr>
        <a:xfrm>
          <a:off x="6905625" y="1314450"/>
          <a:ext cx="828675" cy="609600"/>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366712</xdr:colOff>
      <xdr:row>6</xdr:row>
      <xdr:rowOff>171450</xdr:rowOff>
    </xdr:from>
    <xdr:to>
      <xdr:col>26</xdr:col>
      <xdr:colOff>13855</xdr:colOff>
      <xdr:row>10</xdr:row>
      <xdr:rowOff>150874</xdr:rowOff>
    </xdr:to>
    <xdr:cxnSp macro="">
      <xdr:nvCxnSpPr>
        <xdr:cNvPr id="7" name="Connector: Curved 6">
          <a:extLst>
            <a:ext uri="{FF2B5EF4-FFF2-40B4-BE49-F238E27FC236}">
              <a16:creationId xmlns:a16="http://schemas.microsoft.com/office/drawing/2014/main" id="{3B0073EC-2176-48B2-9EB1-743B8410931D}"/>
            </a:ext>
          </a:extLst>
        </xdr:cNvPr>
        <xdr:cNvCxnSpPr>
          <a:stCxn id="6" idx="0"/>
          <a:endCxn id="5" idx="0"/>
        </xdr:cNvCxnSpPr>
      </xdr:nvCxnSpPr>
      <xdr:spPr>
        <a:xfrm rot="16200000" flipH="1">
          <a:off x="8863559" y="-219622"/>
          <a:ext cx="1055749" cy="4123893"/>
        </a:xfrm>
        <a:prstGeom prst="curvedConnector3">
          <a:avLst>
            <a:gd name="adj1" fmla="val -21653"/>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400050</xdr:colOff>
      <xdr:row>25</xdr:row>
      <xdr:rowOff>190500</xdr:rowOff>
    </xdr:from>
    <xdr:to>
      <xdr:col>5</xdr:col>
      <xdr:colOff>67099</xdr:colOff>
      <xdr:row>28</xdr:row>
      <xdr:rowOff>39353</xdr:rowOff>
    </xdr:to>
    <xdr:cxnSp macro="">
      <xdr:nvCxnSpPr>
        <xdr:cNvPr id="10" name="Straight Arrow Connector 9">
          <a:extLst>
            <a:ext uri="{FF2B5EF4-FFF2-40B4-BE49-F238E27FC236}">
              <a16:creationId xmlns:a16="http://schemas.microsoft.com/office/drawing/2014/main" id="{8975563E-F6CE-CBFA-55C4-56D40BAD36F7}"/>
            </a:ext>
          </a:extLst>
        </xdr:cNvPr>
        <xdr:cNvCxnSpPr>
          <a:endCxn id="4" idx="0"/>
        </xdr:cNvCxnSpPr>
      </xdr:nvCxnSpPr>
      <xdr:spPr>
        <a:xfrm>
          <a:off x="4200525" y="5191125"/>
          <a:ext cx="457624" cy="410828"/>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171450</xdr:colOff>
      <xdr:row>1</xdr:row>
      <xdr:rowOff>171450</xdr:rowOff>
    </xdr:from>
    <xdr:to>
      <xdr:col>38</xdr:col>
      <xdr:colOff>85725</xdr:colOff>
      <xdr:row>6</xdr:row>
      <xdr:rowOff>57150</xdr:rowOff>
    </xdr:to>
    <xdr:sp macro="" textlink="">
      <xdr:nvSpPr>
        <xdr:cNvPr id="2" name="TextBox 1">
          <a:extLst>
            <a:ext uri="{FF2B5EF4-FFF2-40B4-BE49-F238E27FC236}">
              <a16:creationId xmlns:a16="http://schemas.microsoft.com/office/drawing/2014/main" id="{C54D6714-F7AE-3DC1-4C30-FDAF733542A9}"/>
            </a:ext>
          </a:extLst>
        </xdr:cNvPr>
        <xdr:cNvSpPr txBox="1"/>
      </xdr:nvSpPr>
      <xdr:spPr>
        <a:xfrm>
          <a:off x="8886825" y="361950"/>
          <a:ext cx="4619625" cy="838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Net Present Value </a:t>
          </a:r>
          <a:r>
            <a:rPr lang="en-US" sz="1100"/>
            <a:t>-</a:t>
          </a:r>
          <a:r>
            <a:rPr lang="en-US" sz="1100" baseline="0"/>
            <a:t> Determines whether an investment is profitable after considering the time value of money</a:t>
          </a:r>
          <a:r>
            <a:rPr lang="en-US" sz="1200" i="1" baseline="0"/>
            <a:t>.  The time value of money considers inflation</a:t>
          </a:r>
          <a:r>
            <a:rPr lang="en-US" sz="1100" baseline="0"/>
            <a:t>.  Which means you need to expect higher returns if inflation is greater.</a:t>
          </a:r>
          <a:endParaRPr lang="en-US" sz="1100"/>
        </a:p>
      </xdr:txBody>
    </xdr:sp>
    <xdr:clientData/>
  </xdr:twoCellAnchor>
  <xdr:twoCellAnchor>
    <xdr:from>
      <xdr:col>9</xdr:col>
      <xdr:colOff>266700</xdr:colOff>
      <xdr:row>26</xdr:row>
      <xdr:rowOff>28575</xdr:rowOff>
    </xdr:from>
    <xdr:to>
      <xdr:col>10</xdr:col>
      <xdr:colOff>123825</xdr:colOff>
      <xdr:row>27</xdr:row>
      <xdr:rowOff>142875</xdr:rowOff>
    </xdr:to>
    <xdr:sp macro="" textlink="">
      <xdr:nvSpPr>
        <xdr:cNvPr id="3" name="Right Brace 2">
          <a:extLst>
            <a:ext uri="{FF2B5EF4-FFF2-40B4-BE49-F238E27FC236}">
              <a16:creationId xmlns:a16="http://schemas.microsoft.com/office/drawing/2014/main" id="{B225D40F-455B-08D8-24F3-43ED72021FCE}"/>
            </a:ext>
          </a:extLst>
        </xdr:cNvPr>
        <xdr:cNvSpPr/>
      </xdr:nvSpPr>
      <xdr:spPr>
        <a:xfrm>
          <a:off x="8010525" y="5219700"/>
          <a:ext cx="466725" cy="304800"/>
        </a:xfrm>
        <a:prstGeom prst="rightBrace">
          <a:avLst/>
        </a:prstGeom>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10</xdr:col>
      <xdr:colOff>133350</xdr:colOff>
      <xdr:row>25</xdr:row>
      <xdr:rowOff>9524</xdr:rowOff>
    </xdr:from>
    <xdr:to>
      <xdr:col>25</xdr:col>
      <xdr:colOff>28575</xdr:colOff>
      <xdr:row>30</xdr:row>
      <xdr:rowOff>57150</xdr:rowOff>
    </xdr:to>
    <xdr:sp macro="" textlink="">
      <xdr:nvSpPr>
        <xdr:cNvPr id="4" name="TextBox 3">
          <a:extLst>
            <a:ext uri="{FF2B5EF4-FFF2-40B4-BE49-F238E27FC236}">
              <a16:creationId xmlns:a16="http://schemas.microsoft.com/office/drawing/2014/main" id="{7E38EEEC-AA9C-15EC-F5B6-5BE75C46B288}"/>
            </a:ext>
          </a:extLst>
        </xdr:cNvPr>
        <xdr:cNvSpPr txBox="1"/>
      </xdr:nvSpPr>
      <xdr:spPr>
        <a:xfrm>
          <a:off x="8153400" y="5143499"/>
          <a:ext cx="2609850" cy="8667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If historical </a:t>
          </a:r>
          <a:r>
            <a:rPr lang="en-US" sz="1100" baseline="0"/>
            <a:t>inflation was greater than 7% over the last 10 years, housing values would have been greater to reflect higher input costs</a:t>
          </a:r>
          <a:endParaRPr lang="en-US" sz="1100"/>
        </a:p>
      </xdr:txBody>
    </xdr:sp>
    <xdr:clientData/>
  </xdr:twoCellAnchor>
  <xdr:twoCellAnchor>
    <xdr:from>
      <xdr:col>14</xdr:col>
      <xdr:colOff>39582</xdr:colOff>
      <xdr:row>10</xdr:row>
      <xdr:rowOff>118790</xdr:rowOff>
    </xdr:from>
    <xdr:to>
      <xdr:col>40</xdr:col>
      <xdr:colOff>107124</xdr:colOff>
      <xdr:row>16</xdr:row>
      <xdr:rowOff>170134</xdr:rowOff>
    </xdr:to>
    <xdr:sp macro="" textlink="">
      <xdr:nvSpPr>
        <xdr:cNvPr id="5" name="TextBox 4">
          <a:extLst>
            <a:ext uri="{FF2B5EF4-FFF2-40B4-BE49-F238E27FC236}">
              <a16:creationId xmlns:a16="http://schemas.microsoft.com/office/drawing/2014/main" id="{F047772E-BDDB-1A45-4233-C0AA52AC9912}"/>
            </a:ext>
          </a:extLst>
        </xdr:cNvPr>
        <xdr:cNvSpPr txBox="1"/>
      </xdr:nvSpPr>
      <xdr:spPr>
        <a:xfrm rot="21026542">
          <a:off x="8783532" y="2252390"/>
          <a:ext cx="4772892" cy="1194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cap rate</a:t>
          </a:r>
          <a:r>
            <a:rPr lang="en-US" sz="1100" baseline="0"/>
            <a:t> is an indication of how attractive a short term rental is as an investment.  The cap rate is net income divided by fair market value.  The 2015 to 2016 time period would have been an optimal time for a Short term rental investor.  The least favorable time would have been 2022.  However actual cap rates probably increased more than the inflation rate.  In other words, hosts could raise prices more than the inflation rate.  The reason being post covid 19 demand.</a:t>
          </a:r>
          <a:endParaRPr lang="en-US" sz="1100"/>
        </a:p>
      </xdr:txBody>
    </xdr:sp>
    <xdr:clientData/>
  </xdr:twoCellAnchor>
  <xdr:twoCellAnchor>
    <xdr:from>
      <xdr:col>7</xdr:col>
      <xdr:colOff>742950</xdr:colOff>
      <xdr:row>6</xdr:row>
      <xdr:rowOff>276225</xdr:rowOff>
    </xdr:from>
    <xdr:to>
      <xdr:col>8</xdr:col>
      <xdr:colOff>781050</xdr:colOff>
      <xdr:row>9</xdr:row>
      <xdr:rowOff>0</xdr:rowOff>
    </xdr:to>
    <xdr:sp macro="" textlink="">
      <xdr:nvSpPr>
        <xdr:cNvPr id="6" name="Oval 5">
          <a:extLst>
            <a:ext uri="{FF2B5EF4-FFF2-40B4-BE49-F238E27FC236}">
              <a16:creationId xmlns:a16="http://schemas.microsoft.com/office/drawing/2014/main" id="{9F9412C1-8C3E-723D-7D7C-5559718EB076}"/>
            </a:ext>
          </a:extLst>
        </xdr:cNvPr>
        <xdr:cNvSpPr/>
      </xdr:nvSpPr>
      <xdr:spPr>
        <a:xfrm>
          <a:off x="6572250" y="1333500"/>
          <a:ext cx="828675" cy="609600"/>
        </a:xfrm>
        <a:prstGeom prst="ellipse">
          <a:avLst/>
        </a:prstGeom>
        <a:noFill/>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endParaRPr lang="en-US" sz="1100"/>
        </a:p>
      </xdr:txBody>
    </xdr:sp>
    <xdr:clientData/>
  </xdr:twoCellAnchor>
  <xdr:twoCellAnchor>
    <xdr:from>
      <xdr:col>8</xdr:col>
      <xdr:colOff>366713</xdr:colOff>
      <xdr:row>6</xdr:row>
      <xdr:rowOff>276224</xdr:rowOff>
    </xdr:from>
    <xdr:to>
      <xdr:col>26</xdr:col>
      <xdr:colOff>155174</xdr:colOff>
      <xdr:row>10</xdr:row>
      <xdr:rowOff>127078</xdr:rowOff>
    </xdr:to>
    <xdr:cxnSp macro="">
      <xdr:nvCxnSpPr>
        <xdr:cNvPr id="8" name="Connector: Curved 7">
          <a:extLst>
            <a:ext uri="{FF2B5EF4-FFF2-40B4-BE49-F238E27FC236}">
              <a16:creationId xmlns:a16="http://schemas.microsoft.com/office/drawing/2014/main" id="{3607727D-53DF-1E26-C0AA-BB632AFCF484}"/>
            </a:ext>
          </a:extLst>
        </xdr:cNvPr>
        <xdr:cNvCxnSpPr>
          <a:stCxn id="6" idx="0"/>
          <a:endCxn id="5" idx="0"/>
        </xdr:cNvCxnSpPr>
      </xdr:nvCxnSpPr>
      <xdr:spPr>
        <a:xfrm rot="16200000" flipH="1">
          <a:off x="8565116" y="-245029"/>
          <a:ext cx="927179" cy="4084236"/>
        </a:xfrm>
        <a:prstGeom prst="curvedConnector3">
          <a:avLst>
            <a:gd name="adj1" fmla="val -24655"/>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absoluteAnchor>
    <xdr:pos x="0" y="0"/>
    <xdr:ext cx="8650725" cy="6276377"/>
    <xdr:graphicFrame macro="">
      <xdr:nvGraphicFramePr>
        <xdr:cNvPr id="2" name="Chart 1">
          <a:extLst>
            <a:ext uri="{FF2B5EF4-FFF2-40B4-BE49-F238E27FC236}">
              <a16:creationId xmlns:a16="http://schemas.microsoft.com/office/drawing/2014/main" id="{29562EA0-EBCD-8967-9131-FECCF954257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8650725" cy="6276377"/>
    <xdr:graphicFrame macro="">
      <xdr:nvGraphicFramePr>
        <xdr:cNvPr id="2" name="Chart 1">
          <a:extLst>
            <a:ext uri="{FF2B5EF4-FFF2-40B4-BE49-F238E27FC236}">
              <a16:creationId xmlns:a16="http://schemas.microsoft.com/office/drawing/2014/main" id="{DC4162AB-8859-7AE2-A0D6-A77F6BC4D7F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54E34-4E3D-44FA-87F8-FAEC41CB5295}">
  <sheetPr>
    <tabColor rgb="FFFF0000"/>
  </sheetPr>
  <dimension ref="A1:S27"/>
  <sheetViews>
    <sheetView tabSelected="1" workbookViewId="0">
      <selection activeCell="N32" sqref="N32"/>
    </sheetView>
  </sheetViews>
  <sheetFormatPr defaultColWidth="2.7109375" defaultRowHeight="15" x14ac:dyDescent="0.25"/>
  <cols>
    <col min="1" max="1" width="18.140625" customWidth="1"/>
    <col min="2" max="2" width="14.42578125" bestFit="1" customWidth="1"/>
    <col min="3" max="3" width="12.5703125" customWidth="1"/>
    <col min="4" max="5" width="11.85546875" bestFit="1" customWidth="1"/>
    <col min="6" max="6" width="11.85546875" customWidth="1"/>
    <col min="7" max="7" width="11.85546875" bestFit="1" customWidth="1"/>
    <col min="8" max="8" width="11.85546875" customWidth="1"/>
    <col min="9" max="10" width="11.85546875" bestFit="1" customWidth="1"/>
  </cols>
  <sheetData>
    <row r="1" spans="1:19" x14ac:dyDescent="0.25">
      <c r="A1" s="21" t="s">
        <v>44</v>
      </c>
      <c r="B1" s="22"/>
      <c r="C1" s="22"/>
      <c r="D1" s="22"/>
      <c r="E1" s="22"/>
      <c r="F1" s="22"/>
      <c r="G1" s="22"/>
      <c r="H1" s="22"/>
      <c r="I1" s="22"/>
      <c r="J1" s="22"/>
      <c r="K1" s="22"/>
      <c r="L1" s="22"/>
      <c r="M1" s="22"/>
      <c r="N1" s="22"/>
      <c r="O1" s="22"/>
      <c r="P1" s="22"/>
      <c r="Q1" s="22"/>
      <c r="R1" s="22"/>
      <c r="S1" s="22"/>
    </row>
    <row r="2" spans="1:19" x14ac:dyDescent="0.25">
      <c r="A2" t="s">
        <v>16</v>
      </c>
      <c r="B2" s="13">
        <v>484500</v>
      </c>
    </row>
    <row r="3" spans="1:19" x14ac:dyDescent="0.25">
      <c r="A3" t="s">
        <v>17</v>
      </c>
      <c r="B3" s="13">
        <f>+'Present Amortization'!B2</f>
        <v>-152000</v>
      </c>
    </row>
    <row r="4" spans="1:19" x14ac:dyDescent="0.25">
      <c r="A4" t="s">
        <v>2</v>
      </c>
      <c r="B4" s="13">
        <f>SUM(B2:B3)</f>
        <v>332500</v>
      </c>
    </row>
    <row r="5" spans="1:19" x14ac:dyDescent="0.25">
      <c r="A5" t="s">
        <v>18</v>
      </c>
      <c r="B5" s="2">
        <v>7.0000000000000007E-2</v>
      </c>
    </row>
    <row r="6" spans="1:19" x14ac:dyDescent="0.25">
      <c r="B6" s="2"/>
    </row>
    <row r="7" spans="1:19" ht="24.75" customHeight="1" x14ac:dyDescent="0.25">
      <c r="D7" s="52" t="s">
        <v>51</v>
      </c>
      <c r="E7" s="52"/>
      <c r="F7" s="52"/>
      <c r="G7" s="52"/>
      <c r="H7" s="52"/>
      <c r="I7" s="52"/>
      <c r="J7" s="52"/>
    </row>
    <row r="8" spans="1:19" ht="30" x14ac:dyDescent="0.25">
      <c r="A8" s="30" t="s">
        <v>19</v>
      </c>
      <c r="B8" s="12" t="s">
        <v>38</v>
      </c>
      <c r="D8" s="24">
        <v>15000</v>
      </c>
      <c r="E8" s="20" t="s">
        <v>20</v>
      </c>
      <c r="F8" s="24">
        <v>20000</v>
      </c>
      <c r="G8" s="20" t="s">
        <v>20</v>
      </c>
      <c r="H8" s="24">
        <v>25000</v>
      </c>
      <c r="I8" s="20" t="s">
        <v>20</v>
      </c>
      <c r="J8" s="24">
        <v>30000</v>
      </c>
    </row>
    <row r="9" spans="1:19" ht="15" customHeight="1" x14ac:dyDescent="0.25">
      <c r="A9" s="18"/>
      <c r="C9" t="s">
        <v>17</v>
      </c>
      <c r="D9" s="19">
        <f>+B3</f>
        <v>-152000</v>
      </c>
      <c r="E9" s="19"/>
      <c r="F9" s="19">
        <f>+B3</f>
        <v>-152000</v>
      </c>
      <c r="G9" s="19"/>
      <c r="H9" s="19">
        <f>+B3</f>
        <v>-152000</v>
      </c>
      <c r="I9" s="19"/>
      <c r="J9" s="19">
        <f>+B3</f>
        <v>-152000</v>
      </c>
    </row>
    <row r="10" spans="1:19" x14ac:dyDescent="0.25">
      <c r="A10" s="18"/>
      <c r="B10">
        <v>2024</v>
      </c>
      <c r="C10" s="14" t="s">
        <v>39</v>
      </c>
      <c r="D10" s="1">
        <f>+D8</f>
        <v>15000</v>
      </c>
      <c r="E10" s="16">
        <f>+D10/'Present Amortization'!$G$21</f>
        <v>1.8796992481203006E-2</v>
      </c>
      <c r="F10" s="1">
        <f>+F8</f>
        <v>20000</v>
      </c>
      <c r="G10" s="16">
        <f>+F10/'Present Amortization'!$G$21</f>
        <v>2.5062656641604009E-2</v>
      </c>
      <c r="H10" s="1">
        <f>+H8</f>
        <v>25000</v>
      </c>
      <c r="I10" s="16">
        <f>+H10/'Present Amortization'!$G$21</f>
        <v>3.1328320802005011E-2</v>
      </c>
      <c r="J10" s="1">
        <f>+J8</f>
        <v>30000</v>
      </c>
    </row>
    <row r="11" spans="1:19" x14ac:dyDescent="0.25">
      <c r="A11" s="2">
        <v>0.05</v>
      </c>
      <c r="B11">
        <v>2025</v>
      </c>
      <c r="D11" s="9">
        <f>+D10*(1+A11)</f>
        <v>15750</v>
      </c>
      <c r="E11" s="16">
        <f>+D11/'Present Amortization'!$G$33</f>
        <v>1.8796992481203006E-2</v>
      </c>
      <c r="F11" s="9">
        <f t="shared" ref="F11:F19" si="0">+F10*(1+A12)</f>
        <v>21000</v>
      </c>
      <c r="G11" s="16">
        <f>+F11/'Present Amortization'!$G$33</f>
        <v>2.5062656641604009E-2</v>
      </c>
      <c r="H11" s="9">
        <f t="shared" ref="H11:H19" si="1">+H10*(1+A12)</f>
        <v>26250</v>
      </c>
      <c r="I11" s="16">
        <f>+H11/'Present Amortization'!$G$33</f>
        <v>3.1328320802005011E-2</v>
      </c>
      <c r="J11" s="9">
        <f t="shared" ref="J11:J19" si="2">+J10*(1+A12)</f>
        <v>31500</v>
      </c>
    </row>
    <row r="12" spans="1:19" x14ac:dyDescent="0.25">
      <c r="A12" s="2">
        <v>0.05</v>
      </c>
      <c r="B12">
        <v>2026</v>
      </c>
      <c r="D12" s="9">
        <f t="shared" ref="D12:D19" si="3">+D11*(1+A12)</f>
        <v>16537.5</v>
      </c>
      <c r="E12" s="16">
        <f>+D12/+'Present Amortization'!$G$45</f>
        <v>1.8796992481203006E-2</v>
      </c>
      <c r="F12" s="9">
        <f t="shared" si="0"/>
        <v>22050</v>
      </c>
      <c r="G12" s="16">
        <f>+F12/+'Present Amortization'!$G$45</f>
        <v>2.5062656641604009E-2</v>
      </c>
      <c r="H12" s="9">
        <f t="shared" si="1"/>
        <v>27562.5</v>
      </c>
      <c r="I12" s="16">
        <f>+H12/+'Present Amortization'!$G$45</f>
        <v>3.1328320802005011E-2</v>
      </c>
      <c r="J12" s="9">
        <f t="shared" si="2"/>
        <v>33075</v>
      </c>
    </row>
    <row r="13" spans="1:19" x14ac:dyDescent="0.25">
      <c r="A13" s="2">
        <v>0.05</v>
      </c>
      <c r="B13">
        <v>2027</v>
      </c>
      <c r="D13" s="9">
        <f t="shared" si="3"/>
        <v>17364.375</v>
      </c>
      <c r="E13" s="16">
        <f>+D13/'Present Amortization'!$G$57</f>
        <v>1.8796992481203006E-2</v>
      </c>
      <c r="F13" s="9">
        <f t="shared" si="0"/>
        <v>23152.5</v>
      </c>
      <c r="G13" s="16">
        <f>+F13/'Present Amortization'!$G$57</f>
        <v>2.5062656641604009E-2</v>
      </c>
      <c r="H13" s="9">
        <f t="shared" si="1"/>
        <v>28940.625</v>
      </c>
      <c r="I13" s="16">
        <f>+H13/'Present Amortization'!$G$57</f>
        <v>3.1328320802005011E-2</v>
      </c>
      <c r="J13" s="9">
        <f t="shared" si="2"/>
        <v>34728.75</v>
      </c>
    </row>
    <row r="14" spans="1:19" x14ac:dyDescent="0.25">
      <c r="A14" s="2">
        <v>0.05</v>
      </c>
      <c r="B14">
        <v>2028</v>
      </c>
      <c r="D14" s="9">
        <f t="shared" si="3"/>
        <v>18232.59375</v>
      </c>
      <c r="E14" s="16">
        <f>+D14/'Present Amortization'!$G$69</f>
        <v>1.8796992481203006E-2</v>
      </c>
      <c r="F14" s="9">
        <f t="shared" si="0"/>
        <v>24310.125</v>
      </c>
      <c r="G14" s="16">
        <f>+F14/'Present Amortization'!$G$69</f>
        <v>2.5062656641604009E-2</v>
      </c>
      <c r="H14" s="9">
        <f t="shared" si="1"/>
        <v>30387.65625</v>
      </c>
      <c r="I14" s="16">
        <f>+H14/'Present Amortization'!$G$69</f>
        <v>3.1328320802005011E-2</v>
      </c>
      <c r="J14" s="9">
        <f t="shared" si="2"/>
        <v>36465.1875</v>
      </c>
    </row>
    <row r="15" spans="1:19" x14ac:dyDescent="0.25">
      <c r="A15" s="2">
        <v>0.05</v>
      </c>
      <c r="B15">
        <v>2029</v>
      </c>
      <c r="D15" s="9">
        <f t="shared" si="3"/>
        <v>19144.223437500001</v>
      </c>
      <c r="E15" s="16">
        <f>+D15/'Present Amortization'!$G$81</f>
        <v>1.8796992481203006E-2</v>
      </c>
      <c r="F15" s="9">
        <f t="shared" si="0"/>
        <v>25525.631250000002</v>
      </c>
      <c r="G15" s="16">
        <f>+F15/'Present Amortization'!$G$81</f>
        <v>2.5062656641604009E-2</v>
      </c>
      <c r="H15" s="9">
        <f t="shared" si="1"/>
        <v>31907.0390625</v>
      </c>
      <c r="I15" s="16">
        <f>+H15/'Present Amortization'!$G$81</f>
        <v>3.1328320802005011E-2</v>
      </c>
      <c r="J15" s="9">
        <f t="shared" si="2"/>
        <v>38288.446875000001</v>
      </c>
    </row>
    <row r="16" spans="1:19" x14ac:dyDescent="0.25">
      <c r="A16" s="2">
        <v>0.05</v>
      </c>
      <c r="B16">
        <v>2030</v>
      </c>
      <c r="D16" s="9">
        <f t="shared" si="3"/>
        <v>20101.434609375003</v>
      </c>
      <c r="E16" s="16">
        <f>+D16/'Present Amortization'!$G$93</f>
        <v>1.8796992481203006E-2</v>
      </c>
      <c r="F16" s="9">
        <f t="shared" si="0"/>
        <v>26801.912812500002</v>
      </c>
      <c r="G16" s="16">
        <f>+F16/'Present Amortization'!$G$93</f>
        <v>2.5062656641604009E-2</v>
      </c>
      <c r="H16" s="9">
        <f t="shared" si="1"/>
        <v>33502.391015624999</v>
      </c>
      <c r="I16" s="16">
        <f>+H16/'Present Amortization'!$G$93</f>
        <v>3.1328320802005004E-2</v>
      </c>
      <c r="J16" s="9">
        <f t="shared" si="2"/>
        <v>40202.869218750006</v>
      </c>
    </row>
    <row r="17" spans="1:10" x14ac:dyDescent="0.25">
      <c r="A17" s="2">
        <v>0.05</v>
      </c>
      <c r="B17">
        <v>2031</v>
      </c>
      <c r="D17" s="9">
        <f t="shared" si="3"/>
        <v>21106.506339843752</v>
      </c>
      <c r="E17" s="16">
        <f>+D17/'Present Amortization'!$G$105</f>
        <v>1.8796992481203006E-2</v>
      </c>
      <c r="F17" s="9">
        <f t="shared" si="0"/>
        <v>28142.008453125003</v>
      </c>
      <c r="G17" s="16">
        <f>+F17/'Present Amortization'!$G$105</f>
        <v>2.5062656641604009E-2</v>
      </c>
      <c r="H17" s="9">
        <f t="shared" si="1"/>
        <v>35177.51056640625</v>
      </c>
      <c r="I17" s="16">
        <f>+H17/'Present Amortization'!$G$105</f>
        <v>3.1328320802005011E-2</v>
      </c>
      <c r="J17" s="9">
        <f t="shared" si="2"/>
        <v>42213.012679687505</v>
      </c>
    </row>
    <row r="18" spans="1:10" x14ac:dyDescent="0.25">
      <c r="A18" s="2">
        <v>0.05</v>
      </c>
      <c r="B18">
        <v>2032</v>
      </c>
      <c r="D18" s="9">
        <f t="shared" si="3"/>
        <v>22161.831656835941</v>
      </c>
      <c r="E18" s="16">
        <f>+D18/'Present Amortization'!$G$117</f>
        <v>1.8796992481203006E-2</v>
      </c>
      <c r="F18" s="9">
        <f t="shared" si="0"/>
        <v>29549.108875781254</v>
      </c>
      <c r="G18" s="16">
        <f>+F18/'Present Amortization'!$G$117</f>
        <v>2.5062656641604012E-2</v>
      </c>
      <c r="H18" s="9">
        <f t="shared" si="1"/>
        <v>36936.386094726564</v>
      </c>
      <c r="I18" s="16">
        <f>+H18/'Present Amortization'!$G$117</f>
        <v>3.1328320802005011E-2</v>
      </c>
      <c r="J18" s="9">
        <f t="shared" si="2"/>
        <v>44323.663313671881</v>
      </c>
    </row>
    <row r="19" spans="1:10" x14ac:dyDescent="0.25">
      <c r="A19" s="2">
        <v>0.05</v>
      </c>
      <c r="B19">
        <v>2033</v>
      </c>
      <c r="D19" s="9">
        <f t="shared" si="3"/>
        <v>23269.923239677737</v>
      </c>
      <c r="E19" s="16">
        <f>+D19/'Present Amortization'!$G$129</f>
        <v>1.8796992481203006E-2</v>
      </c>
      <c r="F19" s="9">
        <f t="shared" si="0"/>
        <v>29549.108875781254</v>
      </c>
      <c r="G19" s="16">
        <f>+F19/'Present Amortization'!$G$129</f>
        <v>2.3869196801527628E-2</v>
      </c>
      <c r="H19" s="9">
        <f t="shared" si="1"/>
        <v>36936.386094726564</v>
      </c>
      <c r="I19" s="16">
        <f>+H19/'Present Amortization'!$G$129</f>
        <v>2.9836496001909532E-2</v>
      </c>
      <c r="J19" s="9">
        <f t="shared" si="2"/>
        <v>44323.663313671881</v>
      </c>
    </row>
    <row r="20" spans="1:10" x14ac:dyDescent="0.25">
      <c r="A20" s="2"/>
      <c r="C20" s="23" t="s">
        <v>43</v>
      </c>
      <c r="D20" s="25">
        <f>+'Present Amortization'!$H$141</f>
        <v>791604.5012636988</v>
      </c>
      <c r="E20" s="9"/>
      <c r="F20" s="25">
        <f>+'Present Amortization'!$H$141</f>
        <v>791604.5012636988</v>
      </c>
      <c r="G20" s="9"/>
      <c r="H20" s="25">
        <f>+'Present Amortization'!$H$141</f>
        <v>791604.5012636988</v>
      </c>
      <c r="I20" s="9"/>
      <c r="J20" s="25">
        <f>+'Present Amortization'!$H$141</f>
        <v>791604.5012636988</v>
      </c>
    </row>
    <row r="21" spans="1:10" ht="15.75" thickBot="1" x14ac:dyDescent="0.3">
      <c r="C21" s="23" t="s">
        <v>24</v>
      </c>
      <c r="D21" s="26">
        <f>SUM(D9:D20)</f>
        <v>828272.88929693121</v>
      </c>
      <c r="E21" s="9"/>
      <c r="F21" s="26">
        <f>SUM(F9:F20)</f>
        <v>889684.8965308863</v>
      </c>
      <c r="G21" s="9"/>
      <c r="H21" s="26">
        <f>SUM(H9:H20)</f>
        <v>952204.9953476832</v>
      </c>
      <c r="I21" s="9"/>
      <c r="J21" s="26">
        <f>SUM(J9:J20)</f>
        <v>1014725.0941644801</v>
      </c>
    </row>
    <row r="22" spans="1:10" ht="16.5" thickTop="1" thickBot="1" x14ac:dyDescent="0.3">
      <c r="A22" s="33"/>
      <c r="C22" s="3" t="s">
        <v>23</v>
      </c>
      <c r="D22" s="9"/>
      <c r="E22" s="31">
        <f>AVERAGE(E10:E19)</f>
        <v>1.8796992481203006E-2</v>
      </c>
      <c r="F22" s="9"/>
      <c r="G22" s="31">
        <f>AVERAGE(G10:G19)</f>
        <v>2.494331065759637E-2</v>
      </c>
      <c r="H22" s="9"/>
      <c r="I22" s="31">
        <f>AVERAGE(I10:I19)</f>
        <v>3.117913832199546E-2</v>
      </c>
      <c r="J22" s="9"/>
    </row>
    <row r="23" spans="1:10" ht="15.75" thickTop="1" x14ac:dyDescent="0.25"/>
    <row r="24" spans="1:10" ht="6" customHeight="1" thickBot="1" x14ac:dyDescent="0.3">
      <c r="C24" s="50"/>
    </row>
    <row r="25" spans="1:10" x14ac:dyDescent="0.25">
      <c r="A25" s="35"/>
      <c r="B25" s="36" t="s">
        <v>22</v>
      </c>
      <c r="C25" s="51"/>
      <c r="D25" s="43">
        <f>NPV(0.07,D9:D20)</f>
        <v>329953.2927804701</v>
      </c>
      <c r="E25" s="44"/>
      <c r="F25" s="43">
        <f>NPV(0.07,F9:F20)</f>
        <v>369427.19834112405</v>
      </c>
      <c r="G25" s="44"/>
      <c r="H25" s="43">
        <f>NPV(0.07,H9:H20)</f>
        <v>409427.55023052392</v>
      </c>
      <c r="I25" s="44"/>
      <c r="J25" s="45">
        <f>NPV(0.07,J9:J20)</f>
        <v>449427.90211992379</v>
      </c>
    </row>
    <row r="26" spans="1:10" ht="15.75" thickBot="1" x14ac:dyDescent="0.3">
      <c r="A26" s="39"/>
      <c r="B26" s="40" t="s">
        <v>36</v>
      </c>
      <c r="C26" s="47"/>
      <c r="D26" s="46">
        <f>IRR(D9:D20,0.07)</f>
        <v>0.22528770289179745</v>
      </c>
      <c r="E26" s="47"/>
      <c r="F26" s="46">
        <f>IRR(F9:F20,0.07)</f>
        <v>0.24811718943446115</v>
      </c>
      <c r="G26" s="47"/>
      <c r="H26" s="46">
        <f>IRR(H9:H20,0.07)</f>
        <v>0.27203489099351219</v>
      </c>
      <c r="I26" s="47"/>
      <c r="J26" s="48">
        <f>IRR(J9:J20,0.07)</f>
        <v>0.29687731924232486</v>
      </c>
    </row>
    <row r="27" spans="1:10" ht="13.5" customHeight="1" x14ac:dyDescent="0.25"/>
  </sheetData>
  <mergeCells count="1">
    <mergeCell ref="D7:J7"/>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04512-8AEA-4DAC-B5C6-385A9893A905}">
  <sheetPr>
    <tabColor rgb="FF0070C0"/>
  </sheetPr>
  <dimension ref="A1:J36"/>
  <sheetViews>
    <sheetView workbookViewId="0">
      <selection activeCell="K16" sqref="K16"/>
    </sheetView>
  </sheetViews>
  <sheetFormatPr defaultColWidth="2.7109375" defaultRowHeight="15" x14ac:dyDescent="0.25"/>
  <cols>
    <col min="1" max="1" width="18.140625" customWidth="1"/>
    <col min="2" max="2" width="11.5703125" bestFit="1" customWidth="1"/>
    <col min="3" max="3" width="13.140625" customWidth="1"/>
    <col min="4" max="4" width="9" bestFit="1" customWidth="1"/>
    <col min="5" max="5" width="11.85546875" bestFit="1" customWidth="1"/>
    <col min="6" max="6" width="11.85546875" customWidth="1"/>
    <col min="7" max="7" width="11.85546875" bestFit="1" customWidth="1"/>
    <col min="8" max="8" width="11.85546875" customWidth="1"/>
    <col min="9" max="9" width="11.85546875" bestFit="1" customWidth="1"/>
    <col min="10" max="10" width="9.140625" customWidth="1"/>
  </cols>
  <sheetData>
    <row r="1" spans="1:10" x14ac:dyDescent="0.25">
      <c r="A1" s="21" t="s">
        <v>45</v>
      </c>
      <c r="B1" s="22"/>
      <c r="C1" s="22"/>
      <c r="D1" s="22"/>
      <c r="E1" s="22"/>
    </row>
    <row r="2" spans="1:10" x14ac:dyDescent="0.25">
      <c r="A2" t="s">
        <v>16</v>
      </c>
      <c r="B2" s="5">
        <v>195300</v>
      </c>
    </row>
    <row r="3" spans="1:10" x14ac:dyDescent="0.25">
      <c r="A3" t="s">
        <v>17</v>
      </c>
      <c r="B3" s="5">
        <f>-B2*0.2</f>
        <v>-39060</v>
      </c>
      <c r="C3" s="6">
        <v>0.2</v>
      </c>
    </row>
    <row r="4" spans="1:10" x14ac:dyDescent="0.25">
      <c r="A4" t="s">
        <v>2</v>
      </c>
      <c r="B4" s="5">
        <f>SUM(B2:B3)</f>
        <v>156240</v>
      </c>
    </row>
    <row r="5" spans="1:10" x14ac:dyDescent="0.25">
      <c r="A5" t="s">
        <v>18</v>
      </c>
      <c r="B5" s="2">
        <v>4.1700000000000001E-2</v>
      </c>
    </row>
    <row r="6" spans="1:10" ht="8.25" customHeight="1" x14ac:dyDescent="0.25">
      <c r="B6" s="2"/>
    </row>
    <row r="7" spans="1:10" ht="24.75" customHeight="1" x14ac:dyDescent="0.25">
      <c r="D7" s="52" t="s">
        <v>51</v>
      </c>
      <c r="E7" s="52"/>
      <c r="F7" s="52"/>
      <c r="G7" s="52"/>
      <c r="H7" s="52"/>
      <c r="I7" s="52"/>
      <c r="J7" s="52"/>
    </row>
    <row r="8" spans="1:10" ht="30" x14ac:dyDescent="0.25">
      <c r="A8" s="30" t="s">
        <v>19</v>
      </c>
      <c r="B8" s="12" t="s">
        <v>38</v>
      </c>
      <c r="D8" s="24">
        <v>7500</v>
      </c>
      <c r="E8" s="20" t="s">
        <v>20</v>
      </c>
      <c r="F8" s="24">
        <v>10000</v>
      </c>
      <c r="G8" s="20" t="s">
        <v>20</v>
      </c>
      <c r="H8" s="24">
        <v>12500</v>
      </c>
      <c r="I8" s="20" t="s">
        <v>20</v>
      </c>
      <c r="J8" s="24">
        <v>15000</v>
      </c>
    </row>
    <row r="9" spans="1:10" ht="15" customHeight="1" x14ac:dyDescent="0.25">
      <c r="A9" s="18"/>
      <c r="C9" t="s">
        <v>17</v>
      </c>
      <c r="D9" s="19">
        <f>+B3</f>
        <v>-39060</v>
      </c>
      <c r="E9" s="19"/>
      <c r="F9" s="19">
        <f>+B3</f>
        <v>-39060</v>
      </c>
      <c r="G9" s="19"/>
      <c r="H9" s="19">
        <f>+B3</f>
        <v>-39060</v>
      </c>
      <c r="I9" s="19"/>
      <c r="J9" s="19">
        <f>+B3</f>
        <v>-39060</v>
      </c>
    </row>
    <row r="10" spans="1:10" x14ac:dyDescent="0.25">
      <c r="A10" s="18"/>
      <c r="B10">
        <v>2014</v>
      </c>
      <c r="C10" s="14" t="s">
        <v>39</v>
      </c>
      <c r="D10" s="1">
        <f>+D8</f>
        <v>7500</v>
      </c>
      <c r="E10" s="16">
        <f>+D10/$B$2</f>
        <v>3.840245775729647E-2</v>
      </c>
      <c r="F10" s="1">
        <f>+F8</f>
        <v>10000</v>
      </c>
      <c r="G10" s="16">
        <f>+F10/$B$2</f>
        <v>5.1203277009728626E-2</v>
      </c>
      <c r="H10" s="1">
        <f>+H8</f>
        <v>12500</v>
      </c>
      <c r="I10" s="16">
        <f>+H10/$B$2</f>
        <v>6.4004096262160776E-2</v>
      </c>
      <c r="J10" s="1">
        <f>+J8</f>
        <v>15000</v>
      </c>
    </row>
    <row r="11" spans="1:10" x14ac:dyDescent="0.25">
      <c r="A11" s="2">
        <v>1.1999999999999999E-3</v>
      </c>
      <c r="B11">
        <v>2015</v>
      </c>
      <c r="D11" s="9">
        <f>+D10*(1+A11)</f>
        <v>7509.0000000000009</v>
      </c>
      <c r="E11" s="16">
        <f>+D11/+'Historical Amortization'!$G$21</f>
        <v>3.1222453222453227E-2</v>
      </c>
      <c r="F11" s="9">
        <f t="shared" ref="F11:F19" si="0">+F10*(1+A12)</f>
        <v>10069.999999999998</v>
      </c>
      <c r="G11" s="16">
        <f>+F11/+'Historical Amortization'!$G$21</f>
        <v>4.1871101871101865E-2</v>
      </c>
      <c r="H11" s="9">
        <f t="shared" ref="H11:H19" si="1">+H10*(1+A12)</f>
        <v>12587.499999999998</v>
      </c>
      <c r="I11" s="16">
        <f>+H11/+'Historical Amortization'!$G$21</f>
        <v>5.2338877338877328E-2</v>
      </c>
      <c r="J11" s="9">
        <f t="shared" ref="J11:J19" si="2">+J10*(1+A12)</f>
        <v>15104.999999999998</v>
      </c>
    </row>
    <row r="12" spans="1:10" x14ac:dyDescent="0.25">
      <c r="A12" s="2">
        <v>7.0000000000000001E-3</v>
      </c>
      <c r="B12">
        <v>2016</v>
      </c>
      <c r="D12" s="9">
        <f t="shared" ref="D12:D19" si="3">+D11*(1+A12)</f>
        <v>7561.5630000000001</v>
      </c>
      <c r="E12" s="16">
        <f>+D12/'Historical Amortization'!$G$33</f>
        <v>2.4694849771391247E-2</v>
      </c>
      <c r="F12" s="9">
        <f t="shared" si="0"/>
        <v>10281.469999999998</v>
      </c>
      <c r="G12" s="16">
        <f>+F12/'Historical Amortization'!$G$33</f>
        <v>3.3577629000653163E-2</v>
      </c>
      <c r="H12" s="9">
        <f t="shared" si="1"/>
        <v>12851.837499999998</v>
      </c>
      <c r="I12" s="16">
        <f>+H12/'Historical Amortization'!$G$33</f>
        <v>4.1972036250816455E-2</v>
      </c>
      <c r="J12" s="9">
        <f t="shared" si="2"/>
        <v>15422.204999999996</v>
      </c>
    </row>
    <row r="13" spans="1:10" x14ac:dyDescent="0.25">
      <c r="A13" s="2">
        <v>2.1000000000000001E-2</v>
      </c>
      <c r="B13">
        <v>2017</v>
      </c>
      <c r="D13" s="9">
        <f t="shared" si="3"/>
        <v>7720.355822999999</v>
      </c>
      <c r="E13" s="16">
        <f>+D13/'Historical Amortization'!$G$45</f>
        <v>2.6394378882051279E-2</v>
      </c>
      <c r="F13" s="9">
        <f t="shared" si="0"/>
        <v>10497.380869999997</v>
      </c>
      <c r="G13" s="16">
        <f>+F13/'Historical Amortization'!$G$45</f>
        <v>3.5888481606837594E-2</v>
      </c>
      <c r="H13" s="9">
        <f t="shared" si="1"/>
        <v>13121.726087499997</v>
      </c>
      <c r="I13" s="16">
        <f>+H13/'Historical Amortization'!$G$45</f>
        <v>4.4860602008547003E-2</v>
      </c>
      <c r="J13" s="9">
        <f t="shared" si="2"/>
        <v>15746.071304999994</v>
      </c>
    </row>
    <row r="14" spans="1:10" x14ac:dyDescent="0.25">
      <c r="A14" s="2">
        <v>2.1000000000000001E-2</v>
      </c>
      <c r="B14">
        <v>2018</v>
      </c>
      <c r="D14" s="9">
        <f t="shared" si="3"/>
        <v>7882.4832952829984</v>
      </c>
      <c r="E14" s="16">
        <f>+D14/'Historical Amortization'!$G$57</f>
        <v>2.6144223201601986E-2</v>
      </c>
      <c r="F14" s="9">
        <f t="shared" si="0"/>
        <v>10696.831106529997</v>
      </c>
      <c r="G14" s="16">
        <f>+F14/'Historical Amortization'!$G$57</f>
        <v>3.5478710137744597E-2</v>
      </c>
      <c r="H14" s="9">
        <f t="shared" si="1"/>
        <v>13371.038883162497</v>
      </c>
      <c r="I14" s="16">
        <f>+H14/'Historical Amortization'!$G$57</f>
        <v>4.4348387672180752E-2</v>
      </c>
      <c r="J14" s="9">
        <f t="shared" si="2"/>
        <v>16045.246659794993</v>
      </c>
    </row>
    <row r="15" spans="1:10" x14ac:dyDescent="0.25">
      <c r="A15" s="2">
        <v>1.9E-2</v>
      </c>
      <c r="B15">
        <v>2019</v>
      </c>
      <c r="D15" s="9">
        <f t="shared" si="3"/>
        <v>8032.2504778933744</v>
      </c>
      <c r="E15" s="16">
        <f>+D15/'Historical Amortization'!$G$69</f>
        <v>2.496813950231077E-2</v>
      </c>
      <c r="F15" s="9">
        <f t="shared" si="0"/>
        <v>10942.858221980186</v>
      </c>
      <c r="G15" s="16">
        <f>+F15/'Historical Amortization'!$G$69</f>
        <v>3.4015723413056219E-2</v>
      </c>
      <c r="H15" s="9">
        <f t="shared" si="1"/>
        <v>13678.572777475232</v>
      </c>
      <c r="I15" s="16">
        <f>+H15/'Historical Amortization'!$G$69</f>
        <v>4.2519654266320275E-2</v>
      </c>
      <c r="J15" s="9">
        <f t="shared" si="2"/>
        <v>16414.287332970278</v>
      </c>
    </row>
    <row r="16" spans="1:10" x14ac:dyDescent="0.25">
      <c r="A16" s="2">
        <v>2.3E-2</v>
      </c>
      <c r="B16">
        <v>2020</v>
      </c>
      <c r="D16" s="9">
        <f t="shared" si="3"/>
        <v>8216.9922388849209</v>
      </c>
      <c r="E16" s="16">
        <f>+D16/'Historical Amortization'!$G$81</f>
        <v>2.4653442060860849E-2</v>
      </c>
      <c r="F16" s="9">
        <f t="shared" si="0"/>
        <v>11096.058237087909</v>
      </c>
      <c r="G16" s="16">
        <f>+F16/'Historical Amortization'!$G$81</f>
        <v>3.329150386164989E-2</v>
      </c>
      <c r="H16" s="9">
        <f t="shared" si="1"/>
        <v>13870.072796359886</v>
      </c>
      <c r="I16" s="16">
        <f>+H16/'Historical Amortization'!$G$81</f>
        <v>4.1614379827062363E-2</v>
      </c>
      <c r="J16" s="9">
        <f t="shared" si="2"/>
        <v>16644.087355631862</v>
      </c>
    </row>
    <row r="17" spans="1:10" x14ac:dyDescent="0.25">
      <c r="A17" s="2">
        <v>1.3999999999999999E-2</v>
      </c>
      <c r="B17">
        <v>2021</v>
      </c>
      <c r="D17" s="9">
        <f t="shared" si="3"/>
        <v>8332.0301302293101</v>
      </c>
      <c r="E17" s="16">
        <f>+D17/'Historical Amortization'!$G$93</f>
        <v>2.2302007843226206E-2</v>
      </c>
      <c r="F17" s="9">
        <f t="shared" si="0"/>
        <v>11872.782313684063</v>
      </c>
      <c r="G17" s="16">
        <f>+F17/'Historical Amortization'!$G$93</f>
        <v>3.1779395914571906E-2</v>
      </c>
      <c r="H17" s="9">
        <f t="shared" si="1"/>
        <v>14840.977892105078</v>
      </c>
      <c r="I17" s="16">
        <f>+H17/'Historical Amortization'!$G$93</f>
        <v>3.9724244893214876E-2</v>
      </c>
      <c r="J17" s="9">
        <f t="shared" si="2"/>
        <v>17809.173470526093</v>
      </c>
    </row>
    <row r="18" spans="1:10" x14ac:dyDescent="0.25">
      <c r="A18" s="32">
        <v>7.0000000000000007E-2</v>
      </c>
      <c r="B18">
        <v>2022</v>
      </c>
      <c r="D18" s="9">
        <f t="shared" si="3"/>
        <v>8915.2722393453623</v>
      </c>
      <c r="E18" s="16">
        <f>+D18/'Historical Amortization'!$G$105</f>
        <v>1.7511829187478616E-2</v>
      </c>
      <c r="F18" s="9">
        <f t="shared" si="0"/>
        <v>12644.513164073527</v>
      </c>
      <c r="G18" s="16">
        <f>+F18/'Historical Amortization'!$G$105</f>
        <v>2.4836993054554168E-2</v>
      </c>
      <c r="H18" s="9">
        <f t="shared" si="1"/>
        <v>15805.641455091907</v>
      </c>
      <c r="I18" s="16">
        <f>+H18/'Historical Amortization'!$G$105</f>
        <v>3.1046241318192707E-2</v>
      </c>
      <c r="J18" s="9">
        <f t="shared" si="2"/>
        <v>18966.769746110287</v>
      </c>
    </row>
    <row r="19" spans="1:10" x14ac:dyDescent="0.25">
      <c r="A19" s="32">
        <v>6.5000000000000002E-2</v>
      </c>
      <c r="B19">
        <v>2023</v>
      </c>
      <c r="D19" s="9">
        <f t="shared" si="3"/>
        <v>9494.7649349028106</v>
      </c>
      <c r="E19" s="16">
        <f>+D19/'Historical Amortization'!$G$117</f>
        <v>1.876064994053114E-2</v>
      </c>
      <c r="F19" s="9">
        <f t="shared" si="0"/>
        <v>12644.513164073527</v>
      </c>
      <c r="G19" s="16">
        <f>+F19/'Historical Amortization'!$G$117</f>
        <v>2.4984218858078496E-2</v>
      </c>
      <c r="H19" s="9">
        <f t="shared" si="1"/>
        <v>15805.641455091907</v>
      </c>
      <c r="I19" s="16">
        <f>+H19/'Historical Amortization'!$G$117</f>
        <v>3.1230273572598118E-2</v>
      </c>
      <c r="J19" s="9">
        <f t="shared" si="2"/>
        <v>18966.769746110287</v>
      </c>
    </row>
    <row r="20" spans="1:10" x14ac:dyDescent="0.25">
      <c r="A20" s="2"/>
      <c r="C20" s="23" t="s">
        <v>40</v>
      </c>
      <c r="D20" s="25">
        <f>+'Historical Amortization'!$H$129</f>
        <v>322276.41676518676</v>
      </c>
      <c r="E20" s="9"/>
      <c r="F20" s="9">
        <f>+'Historical Amortization'!$H$129</f>
        <v>322276.41676518676</v>
      </c>
      <c r="G20" s="9"/>
      <c r="H20" s="9">
        <f>+'Historical Amortization'!$H$129</f>
        <v>322276.41676518676</v>
      </c>
      <c r="I20" s="9"/>
      <c r="J20" s="9">
        <f>+'Historical Amortization'!$H$129</f>
        <v>322276.41676518676</v>
      </c>
    </row>
    <row r="21" spans="1:10" ht="15.75" thickBot="1" x14ac:dyDescent="0.3">
      <c r="C21" s="23" t="s">
        <v>24</v>
      </c>
      <c r="D21" s="26">
        <f>SUM(D9:D20)</f>
        <v>364381.12890472554</v>
      </c>
      <c r="E21" s="9"/>
      <c r="F21" s="26">
        <f>SUM(F9:F20)</f>
        <v>393962.82384261594</v>
      </c>
      <c r="G21" s="9"/>
      <c r="H21" s="26">
        <f>SUM(H9:H20)</f>
        <v>421649.42561197327</v>
      </c>
      <c r="I21" s="9"/>
      <c r="J21" s="26">
        <f>SUM(J9:J20)</f>
        <v>449336.0273813305</v>
      </c>
    </row>
    <row r="22" spans="1:10" ht="16.5" thickTop="1" thickBot="1" x14ac:dyDescent="0.3">
      <c r="A22" s="33"/>
      <c r="C22" s="3" t="s">
        <v>23</v>
      </c>
      <c r="D22" s="9"/>
      <c r="E22" s="31">
        <f>AVERAGE(E10:E19)</f>
        <v>2.5505443136920176E-2</v>
      </c>
      <c r="F22" s="9"/>
      <c r="G22" s="31">
        <f>AVERAGE(G10:G19)</f>
        <v>3.4692703472797647E-2</v>
      </c>
      <c r="H22" s="9"/>
      <c r="I22" s="31">
        <f>AVERAGE(I10:I19)</f>
        <v>4.336587934099706E-2</v>
      </c>
      <c r="J22" s="9"/>
    </row>
    <row r="23" spans="1:10" ht="6" customHeight="1" thickTop="1" thickBot="1" x14ac:dyDescent="0.3"/>
    <row r="24" spans="1:10" x14ac:dyDescent="0.25">
      <c r="A24" s="35"/>
      <c r="B24" s="36" t="s">
        <v>21</v>
      </c>
      <c r="C24" s="37">
        <f>NPV(0.0417,D9:D20)</f>
        <v>222040.73209792288</v>
      </c>
      <c r="D24" s="37"/>
      <c r="E24" s="37">
        <f>NPV(0.0417,F9:F20)</f>
        <v>244589.07621276486</v>
      </c>
      <c r="F24" s="37"/>
      <c r="G24" s="37">
        <f>NPV(0.0417,H9:H20)</f>
        <v>265763.92141798895</v>
      </c>
      <c r="H24" s="37"/>
      <c r="I24" s="38">
        <f>NPV(0.0417,J9:J20)</f>
        <v>286938.76662321307</v>
      </c>
    </row>
    <row r="25" spans="1:10" ht="15.75" thickBot="1" x14ac:dyDescent="0.3">
      <c r="A25" s="39"/>
      <c r="B25" s="40" t="s">
        <v>36</v>
      </c>
      <c r="C25" s="41">
        <f>IRR(D9:D20,0.0417)</f>
        <v>0.31405409671463813</v>
      </c>
      <c r="D25" s="41"/>
      <c r="E25" s="41">
        <f>IRR(F9:F20,0.0417)</f>
        <v>0.35719181768384245</v>
      </c>
      <c r="F25" s="41"/>
      <c r="G25" s="41">
        <f>IRR(H9:H20,0.0417)</f>
        <v>0.40210673497448912</v>
      </c>
      <c r="H25" s="41"/>
      <c r="I25" s="42">
        <f>IRR(J9:J20,0.0417)</f>
        <v>0.45041367915989916</v>
      </c>
    </row>
    <row r="26" spans="1:10" ht="6" customHeight="1" x14ac:dyDescent="0.25"/>
    <row r="27" spans="1:10" x14ac:dyDescent="0.25">
      <c r="B27" s="3" t="s">
        <v>22</v>
      </c>
      <c r="C27" s="7">
        <f>NPV(0.07,D9:D20)</f>
        <v>159155.38550150339</v>
      </c>
      <c r="E27" s="7">
        <f>NPV(0.07,F9:F20)</f>
        <v>178166.1615802125</v>
      </c>
      <c r="G27" s="7">
        <f>NPV(0.07,H9:H20)</f>
        <v>196060.22439331614</v>
      </c>
      <c r="I27" s="7">
        <f>NPV(0.07,J9:J20)</f>
        <v>213954.28720641974</v>
      </c>
    </row>
    <row r="28" spans="1:10" x14ac:dyDescent="0.25">
      <c r="B28" s="3" t="s">
        <v>36</v>
      </c>
      <c r="C28" s="16">
        <f>IRR(D9:D20,0.07)</f>
        <v>0.31405409671464168</v>
      </c>
      <c r="E28" s="16">
        <f>IRR(F9:F20,0.07)</f>
        <v>0.35719181768403474</v>
      </c>
      <c r="G28" s="16">
        <f>IRR(H9:H20,0.07)</f>
        <v>0.40210673497446381</v>
      </c>
      <c r="I28" s="16">
        <f>IRR(J9:J20,0.07)</f>
        <v>0.45041367915939778</v>
      </c>
    </row>
    <row r="29" spans="1:10" ht="13.5" customHeight="1" x14ac:dyDescent="0.25"/>
    <row r="30" spans="1:10" x14ac:dyDescent="0.25">
      <c r="B30" s="3" t="s">
        <v>25</v>
      </c>
      <c r="C30" s="2">
        <v>0.1258</v>
      </c>
      <c r="E30" s="2">
        <v>0.1258</v>
      </c>
      <c r="G30" s="2">
        <v>0.1258</v>
      </c>
      <c r="I30" s="2">
        <v>0.1258</v>
      </c>
    </row>
    <row r="31" spans="1:10" x14ac:dyDescent="0.25">
      <c r="B31" s="3" t="s">
        <v>37</v>
      </c>
      <c r="C31" s="1">
        <f>FV($C$30/12,120,0,$B$3)+$B$3</f>
        <v>97470.855172727082</v>
      </c>
      <c r="E31" s="1">
        <f>FV($C$30/12,120,0,$B$3)+$B$3</f>
        <v>97470.855172727082</v>
      </c>
      <c r="G31" s="1">
        <f>FV($C$30/12,120,0,$B$3)+$B$3</f>
        <v>97470.855172727082</v>
      </c>
      <c r="I31" s="1">
        <f>FV($C$30/12,120,0,$B$3)+$B$3</f>
        <v>97470.855172727082</v>
      </c>
    </row>
    <row r="32" spans="1:10" x14ac:dyDescent="0.25">
      <c r="B32" s="34" t="s">
        <v>41</v>
      </c>
      <c r="C32" s="1">
        <f>NPV(0.03,C31)</f>
        <v>94631.898225948622</v>
      </c>
      <c r="E32" s="1">
        <f>NPV(0.03,E31)</f>
        <v>94631.898225948622</v>
      </c>
      <c r="G32" s="1">
        <f>NPV(0.03,G31)</f>
        <v>94631.898225948622</v>
      </c>
      <c r="I32" s="1">
        <f>NPV(0.03,I31)</f>
        <v>94631.898225948622</v>
      </c>
    </row>
    <row r="33" spans="2:9" ht="8.25" customHeight="1" x14ac:dyDescent="0.25">
      <c r="B33" s="3"/>
      <c r="C33" s="1"/>
      <c r="E33" s="1"/>
      <c r="G33" s="1"/>
      <c r="I33" s="1"/>
    </row>
    <row r="34" spans="2:9" x14ac:dyDescent="0.25">
      <c r="B34" s="3" t="s">
        <v>42</v>
      </c>
      <c r="C34" s="15">
        <f>+'FRED Graph'!$B$2514*0.01</f>
        <v>2.4118265387689842E-2</v>
      </c>
      <c r="E34" s="15">
        <f>+'FRED Graph'!$B$2514*0.01</f>
        <v>2.4118265387689842E-2</v>
      </c>
      <c r="G34" s="15">
        <f>+'FRED Graph'!$B$2514*0.01</f>
        <v>2.4118265387689842E-2</v>
      </c>
      <c r="I34" s="15">
        <f>+'FRED Graph'!$B$2514*0.01</f>
        <v>2.4118265387689842E-2</v>
      </c>
    </row>
    <row r="35" spans="2:9" x14ac:dyDescent="0.25">
      <c r="B35" s="3" t="s">
        <v>37</v>
      </c>
      <c r="C35" s="1">
        <f>FV($C$34/12,120,0,$B$3)+$B$3</f>
        <v>10641.719617569419</v>
      </c>
      <c r="D35" s="1"/>
      <c r="E35" s="1">
        <f>FV($C$34/12,120,0,$B$3)+$B$3</f>
        <v>10641.719617569419</v>
      </c>
      <c r="F35" s="1"/>
      <c r="G35" s="1">
        <f>FV($C$34/12,120,0,$B$3)+$B$3</f>
        <v>10641.719617569419</v>
      </c>
      <c r="H35" s="1"/>
      <c r="I35" s="1">
        <f>FV($C$34/12,120,0,$B$3)+$B$3</f>
        <v>10641.719617569419</v>
      </c>
    </row>
    <row r="36" spans="2:9" x14ac:dyDescent="0.25">
      <c r="B36" s="34" t="s">
        <v>41</v>
      </c>
      <c r="C36" s="1">
        <f>NPV(0.03,C35)</f>
        <v>10331.766618999436</v>
      </c>
      <c r="E36" s="1">
        <f>NPV(0.03,E35)</f>
        <v>10331.766618999436</v>
      </c>
      <c r="G36" s="1">
        <f>NPV(0.03,G35)</f>
        <v>10331.766618999436</v>
      </c>
      <c r="I36" s="1">
        <f>NPV(0.03,I35)</f>
        <v>10331.766618999436</v>
      </c>
    </row>
  </sheetData>
  <mergeCells count="1">
    <mergeCell ref="D7:J7"/>
  </mergeCell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A7AC4-7A86-40AF-A074-165355AC91FE}">
  <dimension ref="A1:H368"/>
  <sheetViews>
    <sheetView workbookViewId="0">
      <pane ySplit="8" topLeftCell="A9" activePane="bottomLeft" state="frozenSplit"/>
      <selection pane="bottomLeft" activeCell="I21" sqref="I21"/>
    </sheetView>
  </sheetViews>
  <sheetFormatPr defaultRowHeight="15" x14ac:dyDescent="0.25"/>
  <cols>
    <col min="1" max="1" width="18.28515625" customWidth="1"/>
    <col min="2" max="2" width="13.28515625" bestFit="1" customWidth="1"/>
    <col min="3" max="3" width="13.140625" customWidth="1"/>
    <col min="4" max="5" width="9.5703125" bestFit="1" customWidth="1"/>
    <col min="6" max="6" width="11.85546875" bestFit="1" customWidth="1"/>
    <col min="8" max="8" width="11.5703125" bestFit="1" customWidth="1"/>
  </cols>
  <sheetData>
    <row r="1" spans="1:6" x14ac:dyDescent="0.25">
      <c r="A1" t="s">
        <v>0</v>
      </c>
      <c r="B1" s="4">
        <v>760000</v>
      </c>
    </row>
    <row r="2" spans="1:6" x14ac:dyDescent="0.25">
      <c r="A2" t="s">
        <v>1</v>
      </c>
      <c r="B2" s="4">
        <f>-B1*0.2</f>
        <v>-152000</v>
      </c>
    </row>
    <row r="3" spans="1:6" x14ac:dyDescent="0.25">
      <c r="A3" t="s">
        <v>2</v>
      </c>
      <c r="B3" s="4">
        <f>SUM(B1:B2)</f>
        <v>608000</v>
      </c>
    </row>
    <row r="4" spans="1:6" x14ac:dyDescent="0.25">
      <c r="A4" t="s">
        <v>3</v>
      </c>
      <c r="B4" s="6">
        <v>7.0000000000000007E-2</v>
      </c>
    </row>
    <row r="5" spans="1:6" x14ac:dyDescent="0.25">
      <c r="A5" t="s">
        <v>4</v>
      </c>
      <c r="B5" s="5">
        <v>30</v>
      </c>
    </row>
    <row r="6" spans="1:6" x14ac:dyDescent="0.25">
      <c r="A6" t="s">
        <v>5</v>
      </c>
      <c r="B6" s="7">
        <f>PMT(B4/12,+B5*12,-B3,0)</f>
        <v>4045.0391706894338</v>
      </c>
    </row>
    <row r="8" spans="1:6" ht="30" x14ac:dyDescent="0.25">
      <c r="C8" s="11" t="s">
        <v>6</v>
      </c>
      <c r="D8" s="12" t="s">
        <v>7</v>
      </c>
      <c r="E8" s="12" t="s">
        <v>8</v>
      </c>
      <c r="F8" s="11" t="s">
        <v>9</v>
      </c>
    </row>
    <row r="9" spans="1:6" x14ac:dyDescent="0.25">
      <c r="A9" s="8">
        <v>45170</v>
      </c>
      <c r="B9">
        <v>1</v>
      </c>
      <c r="C9" s="5">
        <f>+B3</f>
        <v>608000</v>
      </c>
      <c r="D9" s="4">
        <f>+C9-F9</f>
        <v>498.37250402208883</v>
      </c>
      <c r="E9" s="4">
        <f>+$B$6-D9</f>
        <v>3546.666666667345</v>
      </c>
      <c r="F9" s="4">
        <f>-PV($B$4/12,($B$5*12)-B9,$B$6,0)</f>
        <v>607501.62749597791</v>
      </c>
    </row>
    <row r="10" spans="1:6" x14ac:dyDescent="0.25">
      <c r="A10" s="8">
        <v>45200</v>
      </c>
      <c r="B10">
        <v>2</v>
      </c>
      <c r="C10" s="5">
        <f>+F9</f>
        <v>607501.62749597791</v>
      </c>
      <c r="D10" s="4">
        <f>+C10-F10</f>
        <v>501.27967696299311</v>
      </c>
      <c r="E10" s="4">
        <f>+$B$6-D10</f>
        <v>3543.7594937264407</v>
      </c>
      <c r="F10" s="4">
        <f>-PV($B$4/12,($B$5*12)-B10,$B$6,0)</f>
        <v>607000.34781901492</v>
      </c>
    </row>
    <row r="11" spans="1:6" x14ac:dyDescent="0.25">
      <c r="A11" s="8">
        <v>45231</v>
      </c>
      <c r="B11">
        <v>3</v>
      </c>
      <c r="C11" s="5">
        <f t="shared" ref="C11:C74" si="0">+F10</f>
        <v>607000.34781901492</v>
      </c>
      <c r="D11" s="4">
        <f t="shared" ref="D11:D74" si="1">+C11-F11</f>
        <v>504.20380841183942</v>
      </c>
      <c r="E11" s="4">
        <f t="shared" ref="E11:E74" si="2">+$B$6-D11</f>
        <v>3540.8353622775944</v>
      </c>
      <c r="F11" s="4">
        <f t="shared" ref="F11:F74" si="3">-PV($B$4/12,($B$5*12)-B11,$B$6,0)</f>
        <v>606496.14401060308</v>
      </c>
    </row>
    <row r="12" spans="1:6" x14ac:dyDescent="0.25">
      <c r="A12" s="8">
        <v>45261</v>
      </c>
      <c r="B12">
        <v>4</v>
      </c>
      <c r="C12" s="5">
        <f t="shared" si="0"/>
        <v>606496.14401060308</v>
      </c>
      <c r="D12" s="4">
        <f t="shared" si="1"/>
        <v>507.1449972941773</v>
      </c>
      <c r="E12" s="4">
        <f t="shared" si="2"/>
        <v>3537.8941733952565</v>
      </c>
      <c r="F12" s="4">
        <f t="shared" si="3"/>
        <v>605988.9990133089</v>
      </c>
    </row>
    <row r="13" spans="1:6" x14ac:dyDescent="0.25">
      <c r="A13" s="8">
        <v>45292</v>
      </c>
      <c r="B13">
        <v>5</v>
      </c>
      <c r="C13" s="5">
        <f t="shared" si="0"/>
        <v>605988.9990133089</v>
      </c>
      <c r="D13" s="4">
        <f t="shared" si="1"/>
        <v>510.10334311181214</v>
      </c>
      <c r="E13" s="4">
        <f t="shared" si="2"/>
        <v>3534.9358275776217</v>
      </c>
      <c r="F13" s="4">
        <f t="shared" si="3"/>
        <v>605478.89567019709</v>
      </c>
    </row>
    <row r="14" spans="1:6" x14ac:dyDescent="0.25">
      <c r="A14" s="8">
        <v>45323</v>
      </c>
      <c r="B14">
        <v>6</v>
      </c>
      <c r="C14" s="5">
        <f t="shared" si="0"/>
        <v>605478.89567019709</v>
      </c>
      <c r="D14" s="4">
        <f t="shared" si="1"/>
        <v>513.07894594664685</v>
      </c>
      <c r="E14" s="4">
        <f t="shared" si="2"/>
        <v>3531.960224742787</v>
      </c>
      <c r="F14" s="4">
        <f t="shared" si="3"/>
        <v>604965.81672425044</v>
      </c>
    </row>
    <row r="15" spans="1:6" x14ac:dyDescent="0.25">
      <c r="A15" s="8">
        <v>45352</v>
      </c>
      <c r="B15">
        <v>7</v>
      </c>
      <c r="C15" s="5">
        <f t="shared" si="0"/>
        <v>604965.81672425044</v>
      </c>
      <c r="D15" s="4">
        <f t="shared" si="1"/>
        <v>516.07190646475647</v>
      </c>
      <c r="E15" s="4">
        <f t="shared" si="2"/>
        <v>3528.9672642246774</v>
      </c>
      <c r="F15" s="4">
        <f t="shared" si="3"/>
        <v>604449.74481778569</v>
      </c>
    </row>
    <row r="16" spans="1:6" x14ac:dyDescent="0.25">
      <c r="A16" s="8">
        <v>45383</v>
      </c>
      <c r="B16">
        <v>8</v>
      </c>
      <c r="C16" s="5">
        <f t="shared" si="0"/>
        <v>604449.74481778569</v>
      </c>
      <c r="D16" s="4">
        <f t="shared" si="1"/>
        <v>519.08232591894921</v>
      </c>
      <c r="E16" s="4">
        <f t="shared" si="2"/>
        <v>3525.9568447704846</v>
      </c>
      <c r="F16" s="4">
        <f t="shared" si="3"/>
        <v>603930.66249186674</v>
      </c>
    </row>
    <row r="17" spans="1:7" x14ac:dyDescent="0.25">
      <c r="A17" s="8">
        <v>45413</v>
      </c>
      <c r="B17">
        <v>9</v>
      </c>
      <c r="C17" s="5">
        <f t="shared" si="0"/>
        <v>603930.66249186674</v>
      </c>
      <c r="D17" s="4">
        <f t="shared" si="1"/>
        <v>522.11030615365598</v>
      </c>
      <c r="E17" s="4">
        <f t="shared" si="2"/>
        <v>3522.9288645357778</v>
      </c>
      <c r="F17" s="4">
        <f t="shared" si="3"/>
        <v>603408.55218571308</v>
      </c>
    </row>
    <row r="18" spans="1:7" x14ac:dyDescent="0.25">
      <c r="A18" s="8">
        <v>45444</v>
      </c>
      <c r="B18">
        <v>10</v>
      </c>
      <c r="C18" s="5">
        <f t="shared" si="0"/>
        <v>603408.55218571308</v>
      </c>
      <c r="D18" s="4">
        <f t="shared" si="1"/>
        <v>525.15594960597809</v>
      </c>
      <c r="E18" s="4">
        <f t="shared" si="2"/>
        <v>3519.8832210834557</v>
      </c>
      <c r="F18" s="4">
        <f t="shared" si="3"/>
        <v>602883.3962361071</v>
      </c>
    </row>
    <row r="19" spans="1:7" x14ac:dyDescent="0.25">
      <c r="A19" s="8">
        <v>45474</v>
      </c>
      <c r="B19">
        <v>11</v>
      </c>
      <c r="C19" s="5">
        <f t="shared" si="0"/>
        <v>602883.3962361071</v>
      </c>
      <c r="D19" s="4">
        <f t="shared" si="1"/>
        <v>528.21935931220651</v>
      </c>
      <c r="E19" s="4">
        <f t="shared" si="2"/>
        <v>3516.8198113772273</v>
      </c>
      <c r="F19" s="4">
        <f t="shared" si="3"/>
        <v>602355.1768767949</v>
      </c>
    </row>
    <row r="20" spans="1:7" x14ac:dyDescent="0.25">
      <c r="A20" s="8">
        <v>45505</v>
      </c>
      <c r="B20">
        <v>12</v>
      </c>
      <c r="C20" s="5">
        <f t="shared" si="0"/>
        <v>602355.1768767949</v>
      </c>
      <c r="D20" s="4">
        <f t="shared" si="1"/>
        <v>531.30063890805468</v>
      </c>
      <c r="E20" s="4">
        <f t="shared" si="2"/>
        <v>3513.7385317813792</v>
      </c>
      <c r="F20" s="4">
        <f t="shared" si="3"/>
        <v>601823.87623788684</v>
      </c>
    </row>
    <row r="21" spans="1:7" x14ac:dyDescent="0.25">
      <c r="A21" s="8">
        <v>45536</v>
      </c>
      <c r="B21">
        <v>13</v>
      </c>
      <c r="C21" s="5">
        <f t="shared" si="0"/>
        <v>601823.87623788684</v>
      </c>
      <c r="D21" s="4">
        <f t="shared" si="1"/>
        <v>534.39989263506141</v>
      </c>
      <c r="E21" s="4">
        <f t="shared" si="2"/>
        <v>3510.6392780543724</v>
      </c>
      <c r="F21" s="4">
        <f t="shared" si="3"/>
        <v>601289.47634525178</v>
      </c>
      <c r="G21">
        <f>+B1*1.05</f>
        <v>798000</v>
      </c>
    </row>
    <row r="22" spans="1:7" x14ac:dyDescent="0.25">
      <c r="A22" s="8">
        <v>45566</v>
      </c>
      <c r="B22">
        <v>14</v>
      </c>
      <c r="C22" s="5">
        <f t="shared" si="0"/>
        <v>601289.47634525178</v>
      </c>
      <c r="D22" s="4">
        <f t="shared" si="1"/>
        <v>537.51722534222063</v>
      </c>
      <c r="E22" s="4">
        <f t="shared" si="2"/>
        <v>3507.5219453472132</v>
      </c>
      <c r="F22" s="4">
        <f t="shared" si="3"/>
        <v>600751.95911990956</v>
      </c>
    </row>
    <row r="23" spans="1:7" x14ac:dyDescent="0.25">
      <c r="A23" s="8">
        <v>45597</v>
      </c>
      <c r="B23">
        <v>15</v>
      </c>
      <c r="C23" s="5">
        <f t="shared" si="0"/>
        <v>600751.95911990956</v>
      </c>
      <c r="D23" s="4">
        <f t="shared" si="1"/>
        <v>540.65274248993956</v>
      </c>
      <c r="E23" s="4">
        <f t="shared" si="2"/>
        <v>3504.3864281994943</v>
      </c>
      <c r="F23" s="4">
        <f t="shared" si="3"/>
        <v>600211.30637741962</v>
      </c>
    </row>
    <row r="24" spans="1:7" x14ac:dyDescent="0.25">
      <c r="A24" s="8">
        <v>45627</v>
      </c>
      <c r="B24">
        <v>16</v>
      </c>
      <c r="C24" s="5">
        <f t="shared" si="0"/>
        <v>600211.30637741962</v>
      </c>
      <c r="D24" s="4">
        <f t="shared" si="1"/>
        <v>543.80655015434604</v>
      </c>
      <c r="E24" s="4">
        <f t="shared" si="2"/>
        <v>3501.2326205350878</v>
      </c>
      <c r="F24" s="4">
        <f t="shared" si="3"/>
        <v>599667.49982726527</v>
      </c>
    </row>
    <row r="25" spans="1:7" x14ac:dyDescent="0.25">
      <c r="A25" s="8">
        <v>45658</v>
      </c>
      <c r="B25">
        <v>17</v>
      </c>
      <c r="C25" s="5">
        <f t="shared" si="0"/>
        <v>599667.49982726527</v>
      </c>
      <c r="D25" s="4">
        <f t="shared" si="1"/>
        <v>546.9787550305482</v>
      </c>
      <c r="E25" s="4">
        <f t="shared" si="2"/>
        <v>3498.0604156588856</v>
      </c>
      <c r="F25" s="4">
        <f t="shared" si="3"/>
        <v>599120.52107223473</v>
      </c>
    </row>
    <row r="26" spans="1:7" x14ac:dyDescent="0.25">
      <c r="A26" s="8">
        <v>45689</v>
      </c>
      <c r="B26">
        <v>18</v>
      </c>
      <c r="C26" s="5">
        <f t="shared" si="0"/>
        <v>599120.52107223473</v>
      </c>
      <c r="D26" s="4">
        <f t="shared" si="1"/>
        <v>550.16946443472989</v>
      </c>
      <c r="E26" s="4">
        <f t="shared" si="2"/>
        <v>3494.8697062547039</v>
      </c>
      <c r="F26" s="4">
        <f t="shared" si="3"/>
        <v>598570.3516078</v>
      </c>
    </row>
    <row r="27" spans="1:7" x14ac:dyDescent="0.25">
      <c r="A27" s="8">
        <v>45717</v>
      </c>
      <c r="B27">
        <v>19</v>
      </c>
      <c r="C27" s="5">
        <f t="shared" si="0"/>
        <v>598570.3516078</v>
      </c>
      <c r="D27" s="4">
        <f t="shared" si="1"/>
        <v>553.37878631043714</v>
      </c>
      <c r="E27" s="4">
        <f t="shared" si="2"/>
        <v>3491.6603843789967</v>
      </c>
      <c r="F27" s="4">
        <f t="shared" si="3"/>
        <v>598016.97282148956</v>
      </c>
    </row>
    <row r="28" spans="1:7" x14ac:dyDescent="0.25">
      <c r="A28" s="8">
        <v>45748</v>
      </c>
      <c r="B28">
        <v>20</v>
      </c>
      <c r="C28" s="5">
        <f t="shared" si="0"/>
        <v>598016.97282148956</v>
      </c>
      <c r="D28" s="4">
        <f t="shared" si="1"/>
        <v>556.60682923090644</v>
      </c>
      <c r="E28" s="4">
        <f t="shared" si="2"/>
        <v>3488.4323414585274</v>
      </c>
      <c r="F28" s="4">
        <f t="shared" si="3"/>
        <v>597460.36599225865</v>
      </c>
    </row>
    <row r="29" spans="1:7" x14ac:dyDescent="0.25">
      <c r="A29" s="8">
        <v>45778</v>
      </c>
      <c r="B29">
        <v>21</v>
      </c>
      <c r="C29" s="5">
        <f t="shared" si="0"/>
        <v>597460.36599225865</v>
      </c>
      <c r="D29" s="4">
        <f t="shared" si="1"/>
        <v>559.85370240127668</v>
      </c>
      <c r="E29" s="4">
        <f t="shared" si="2"/>
        <v>3485.1854682881572</v>
      </c>
      <c r="F29" s="4">
        <f t="shared" si="3"/>
        <v>596900.51228985738</v>
      </c>
    </row>
    <row r="30" spans="1:7" x14ac:dyDescent="0.25">
      <c r="A30" s="8">
        <v>45809</v>
      </c>
      <c r="B30">
        <v>22</v>
      </c>
      <c r="C30" s="5">
        <f t="shared" si="0"/>
        <v>596900.51228985738</v>
      </c>
      <c r="D30" s="4">
        <f t="shared" si="1"/>
        <v>563.11951566522475</v>
      </c>
      <c r="E30" s="4">
        <f t="shared" si="2"/>
        <v>3481.9196550242091</v>
      </c>
      <c r="F30" s="4">
        <f t="shared" si="3"/>
        <v>596337.39277419215</v>
      </c>
    </row>
    <row r="31" spans="1:7" x14ac:dyDescent="0.25">
      <c r="A31" s="8">
        <v>45839</v>
      </c>
      <c r="B31">
        <v>23</v>
      </c>
      <c r="C31" s="5">
        <f t="shared" si="0"/>
        <v>596337.39277419215</v>
      </c>
      <c r="D31" s="4">
        <f t="shared" si="1"/>
        <v>566.40437950671185</v>
      </c>
      <c r="E31" s="4">
        <f t="shared" si="2"/>
        <v>3478.634791182722</v>
      </c>
      <c r="F31" s="4">
        <f t="shared" si="3"/>
        <v>595770.98839468544</v>
      </c>
    </row>
    <row r="32" spans="1:7" x14ac:dyDescent="0.25">
      <c r="A32" s="8">
        <v>45870</v>
      </c>
      <c r="B32">
        <v>24</v>
      </c>
      <c r="C32" s="5">
        <f t="shared" si="0"/>
        <v>595770.98839468544</v>
      </c>
      <c r="D32" s="4">
        <f t="shared" si="1"/>
        <v>569.70840505382512</v>
      </c>
      <c r="E32" s="4">
        <f t="shared" si="2"/>
        <v>3475.3307656356087</v>
      </c>
      <c r="F32" s="4">
        <f t="shared" si="3"/>
        <v>595201.27998963161</v>
      </c>
    </row>
    <row r="33" spans="1:7" x14ac:dyDescent="0.25">
      <c r="A33" s="8">
        <v>45901</v>
      </c>
      <c r="B33">
        <v>25</v>
      </c>
      <c r="C33" s="5">
        <f t="shared" si="0"/>
        <v>595201.27998963161</v>
      </c>
      <c r="D33" s="4">
        <f t="shared" si="1"/>
        <v>573.03170408308506</v>
      </c>
      <c r="E33" s="4">
        <f t="shared" si="2"/>
        <v>3472.0074666063488</v>
      </c>
      <c r="F33" s="4">
        <f t="shared" si="3"/>
        <v>594628.24828554853</v>
      </c>
      <c r="G33">
        <f>+G21*1.05</f>
        <v>837900</v>
      </c>
    </row>
    <row r="34" spans="1:7" x14ac:dyDescent="0.25">
      <c r="A34" s="8">
        <v>45931</v>
      </c>
      <c r="B34">
        <v>26</v>
      </c>
      <c r="C34" s="5">
        <f t="shared" si="0"/>
        <v>594628.24828554853</v>
      </c>
      <c r="D34" s="4">
        <f t="shared" si="1"/>
        <v>576.37438902375288</v>
      </c>
      <c r="E34" s="4">
        <f t="shared" si="2"/>
        <v>3468.6647816656809</v>
      </c>
      <c r="F34" s="4">
        <f t="shared" si="3"/>
        <v>594051.87389652478</v>
      </c>
    </row>
    <row r="35" spans="1:7" x14ac:dyDescent="0.25">
      <c r="A35" s="8">
        <v>45962</v>
      </c>
      <c r="B35">
        <v>27</v>
      </c>
      <c r="C35" s="5">
        <f t="shared" si="0"/>
        <v>594051.87389652478</v>
      </c>
      <c r="D35" s="4">
        <f t="shared" si="1"/>
        <v>579.73657295969315</v>
      </c>
      <c r="E35" s="4">
        <f t="shared" si="2"/>
        <v>3465.3025977297407</v>
      </c>
      <c r="F35" s="4">
        <f t="shared" si="3"/>
        <v>593472.13732356508</v>
      </c>
    </row>
    <row r="36" spans="1:7" x14ac:dyDescent="0.25">
      <c r="A36" s="8">
        <v>45992</v>
      </c>
      <c r="B36">
        <v>28</v>
      </c>
      <c r="C36" s="5">
        <f t="shared" si="0"/>
        <v>593472.13732356508</v>
      </c>
      <c r="D36" s="4">
        <f t="shared" si="1"/>
        <v>583.11836963542737</v>
      </c>
      <c r="E36" s="4">
        <f t="shared" si="2"/>
        <v>3461.9208010540065</v>
      </c>
      <c r="F36" s="4">
        <f t="shared" si="3"/>
        <v>592889.01895392966</v>
      </c>
    </row>
    <row r="37" spans="1:7" x14ac:dyDescent="0.25">
      <c r="A37" s="8">
        <v>46023</v>
      </c>
      <c r="B37">
        <v>29</v>
      </c>
      <c r="C37" s="5">
        <f t="shared" si="0"/>
        <v>592889.01895392966</v>
      </c>
      <c r="D37" s="4">
        <f t="shared" si="1"/>
        <v>586.51989345811307</v>
      </c>
      <c r="E37" s="4">
        <f t="shared" si="2"/>
        <v>3458.5192772313208</v>
      </c>
      <c r="F37" s="4">
        <f t="shared" si="3"/>
        <v>592302.49906047154</v>
      </c>
    </row>
    <row r="38" spans="1:7" x14ac:dyDescent="0.25">
      <c r="A38" s="8">
        <v>46054</v>
      </c>
      <c r="B38">
        <v>30</v>
      </c>
      <c r="C38" s="5">
        <f t="shared" si="0"/>
        <v>592302.49906047154</v>
      </c>
      <c r="D38" s="4">
        <f t="shared" si="1"/>
        <v>589.94125950336456</v>
      </c>
      <c r="E38" s="4">
        <f t="shared" si="2"/>
        <v>3455.0979111860693</v>
      </c>
      <c r="F38" s="4">
        <f t="shared" si="3"/>
        <v>591712.55780096818</v>
      </c>
    </row>
    <row r="39" spans="1:7" x14ac:dyDescent="0.25">
      <c r="A39" s="8">
        <v>46082</v>
      </c>
      <c r="B39">
        <v>31</v>
      </c>
      <c r="C39" s="5">
        <f t="shared" si="0"/>
        <v>591712.55780096818</v>
      </c>
      <c r="D39" s="4">
        <f t="shared" si="1"/>
        <v>593.38258351711556</v>
      </c>
      <c r="E39" s="4">
        <f t="shared" si="2"/>
        <v>3451.6565871723183</v>
      </c>
      <c r="F39" s="4">
        <f t="shared" si="3"/>
        <v>591119.17521745106</v>
      </c>
    </row>
    <row r="40" spans="1:7" x14ac:dyDescent="0.25">
      <c r="A40" s="8">
        <v>46113</v>
      </c>
      <c r="B40">
        <v>32</v>
      </c>
      <c r="C40" s="5">
        <f t="shared" si="0"/>
        <v>591119.17521745106</v>
      </c>
      <c r="D40" s="4">
        <f t="shared" si="1"/>
        <v>596.84398192097433</v>
      </c>
      <c r="E40" s="4">
        <f t="shared" si="2"/>
        <v>3448.1951887684595</v>
      </c>
      <c r="F40" s="4">
        <f t="shared" si="3"/>
        <v>590522.33123553009</v>
      </c>
    </row>
    <row r="41" spans="1:7" x14ac:dyDescent="0.25">
      <c r="A41" s="8">
        <v>46143</v>
      </c>
      <c r="B41">
        <v>33</v>
      </c>
      <c r="C41" s="5">
        <f t="shared" si="0"/>
        <v>590522.33123553009</v>
      </c>
      <c r="D41" s="4">
        <f t="shared" si="1"/>
        <v>600.32557181548327</v>
      </c>
      <c r="E41" s="4">
        <f t="shared" si="2"/>
        <v>3444.7135988739506</v>
      </c>
      <c r="F41" s="4">
        <f t="shared" si="3"/>
        <v>589922.0056637146</v>
      </c>
    </row>
    <row r="42" spans="1:7" x14ac:dyDescent="0.25">
      <c r="A42" s="8">
        <v>46174</v>
      </c>
      <c r="B42">
        <v>34</v>
      </c>
      <c r="C42" s="5">
        <f t="shared" si="0"/>
        <v>589922.0056637146</v>
      </c>
      <c r="D42" s="4">
        <f t="shared" si="1"/>
        <v>603.82747098442633</v>
      </c>
      <c r="E42" s="4">
        <f t="shared" si="2"/>
        <v>3441.2116997050075</v>
      </c>
      <c r="F42" s="4">
        <f t="shared" si="3"/>
        <v>589318.17819273018</v>
      </c>
    </row>
    <row r="43" spans="1:7" x14ac:dyDescent="0.25">
      <c r="A43" s="8">
        <v>46204</v>
      </c>
      <c r="B43">
        <v>35</v>
      </c>
      <c r="C43" s="5">
        <f t="shared" si="0"/>
        <v>589318.17819273018</v>
      </c>
      <c r="D43" s="4">
        <f t="shared" si="1"/>
        <v>607.34979789855424</v>
      </c>
      <c r="E43" s="4">
        <f t="shared" si="2"/>
        <v>3437.6893727908796</v>
      </c>
      <c r="F43" s="4">
        <f t="shared" si="3"/>
        <v>588710.82839483162</v>
      </c>
    </row>
    <row r="44" spans="1:7" x14ac:dyDescent="0.25">
      <c r="A44" s="8">
        <v>46235</v>
      </c>
      <c r="B44">
        <v>36</v>
      </c>
      <c r="C44" s="5">
        <f t="shared" si="0"/>
        <v>588710.82839483162</v>
      </c>
      <c r="D44" s="4">
        <f t="shared" si="1"/>
        <v>610.8926717195427</v>
      </c>
      <c r="E44" s="4">
        <f t="shared" si="2"/>
        <v>3434.1464989698911</v>
      </c>
      <c r="F44" s="4">
        <f t="shared" si="3"/>
        <v>588099.93572311208</v>
      </c>
    </row>
    <row r="45" spans="1:7" x14ac:dyDescent="0.25">
      <c r="A45" s="8">
        <v>46266</v>
      </c>
      <c r="B45">
        <v>37</v>
      </c>
      <c r="C45" s="5">
        <f t="shared" si="0"/>
        <v>588099.93572311208</v>
      </c>
      <c r="D45" s="4">
        <f t="shared" si="1"/>
        <v>614.45621230464894</v>
      </c>
      <c r="E45" s="4">
        <f t="shared" si="2"/>
        <v>3430.5829583847849</v>
      </c>
      <c r="F45" s="4">
        <f t="shared" si="3"/>
        <v>587485.47951080743</v>
      </c>
      <c r="G45">
        <f>+G33*1.05</f>
        <v>879795</v>
      </c>
    </row>
    <row r="46" spans="1:7" x14ac:dyDescent="0.25">
      <c r="A46" s="8">
        <v>46296</v>
      </c>
      <c r="B46">
        <v>38</v>
      </c>
      <c r="C46" s="5">
        <f t="shared" si="0"/>
        <v>587485.47951080743</v>
      </c>
      <c r="D46" s="4">
        <f t="shared" si="1"/>
        <v>618.04054020973854</v>
      </c>
      <c r="E46" s="4">
        <f t="shared" si="2"/>
        <v>3426.9986304796953</v>
      </c>
      <c r="F46" s="4">
        <f t="shared" si="3"/>
        <v>586867.43897059769</v>
      </c>
    </row>
    <row r="47" spans="1:7" x14ac:dyDescent="0.25">
      <c r="A47" s="8">
        <v>46327</v>
      </c>
      <c r="B47">
        <v>39</v>
      </c>
      <c r="C47" s="5">
        <f t="shared" si="0"/>
        <v>586867.43897059769</v>
      </c>
      <c r="D47" s="4">
        <f t="shared" si="1"/>
        <v>621.64577669429127</v>
      </c>
      <c r="E47" s="4">
        <f t="shared" si="2"/>
        <v>3423.3933939951426</v>
      </c>
      <c r="F47" s="4">
        <f t="shared" si="3"/>
        <v>586245.7931939034</v>
      </c>
    </row>
    <row r="48" spans="1:7" x14ac:dyDescent="0.25">
      <c r="A48" s="8">
        <v>46357</v>
      </c>
      <c r="B48">
        <v>40</v>
      </c>
      <c r="C48" s="5">
        <f t="shared" si="0"/>
        <v>586245.7931939034</v>
      </c>
      <c r="D48" s="4">
        <f t="shared" si="1"/>
        <v>625.27204372501001</v>
      </c>
      <c r="E48" s="4">
        <f t="shared" si="2"/>
        <v>3419.7671269644238</v>
      </c>
      <c r="F48" s="4">
        <f t="shared" si="3"/>
        <v>585620.52115017839</v>
      </c>
    </row>
    <row r="49" spans="1:7" x14ac:dyDescent="0.25">
      <c r="A49" s="8">
        <v>46388</v>
      </c>
      <c r="B49">
        <v>41</v>
      </c>
      <c r="C49" s="5">
        <f t="shared" si="0"/>
        <v>585620.52115017839</v>
      </c>
      <c r="D49" s="4">
        <f t="shared" si="1"/>
        <v>628.91946398001164</v>
      </c>
      <c r="E49" s="4">
        <f t="shared" si="2"/>
        <v>3416.1197067094222</v>
      </c>
      <c r="F49" s="4">
        <f t="shared" si="3"/>
        <v>584991.60168619838</v>
      </c>
    </row>
    <row r="50" spans="1:7" x14ac:dyDescent="0.25">
      <c r="A50" s="8">
        <v>46419</v>
      </c>
      <c r="B50">
        <v>42</v>
      </c>
      <c r="C50" s="5">
        <f t="shared" si="0"/>
        <v>584991.60168619838</v>
      </c>
      <c r="D50" s="4">
        <f t="shared" si="1"/>
        <v>632.58816085325088</v>
      </c>
      <c r="E50" s="4">
        <f t="shared" si="2"/>
        <v>3412.4510098361829</v>
      </c>
      <c r="F50" s="4">
        <f t="shared" si="3"/>
        <v>584359.01352534513</v>
      </c>
    </row>
    <row r="51" spans="1:7" x14ac:dyDescent="0.25">
      <c r="A51" s="8">
        <v>46447</v>
      </c>
      <c r="B51">
        <v>43</v>
      </c>
      <c r="C51" s="5">
        <f t="shared" si="0"/>
        <v>584359.01352534513</v>
      </c>
      <c r="D51" s="4">
        <f t="shared" si="1"/>
        <v>636.27825845824555</v>
      </c>
      <c r="E51" s="4">
        <f t="shared" si="2"/>
        <v>3408.7609122311883</v>
      </c>
      <c r="F51" s="4">
        <f t="shared" si="3"/>
        <v>583722.73526688688</v>
      </c>
    </row>
    <row r="52" spans="1:7" x14ac:dyDescent="0.25">
      <c r="A52" s="8">
        <v>46478</v>
      </c>
      <c r="B52">
        <v>44</v>
      </c>
      <c r="C52" s="5">
        <f t="shared" si="0"/>
        <v>583722.73526688688</v>
      </c>
      <c r="D52" s="4">
        <f t="shared" si="1"/>
        <v>639.98988163273316</v>
      </c>
      <c r="E52" s="4">
        <f t="shared" si="2"/>
        <v>3405.0492890567007</v>
      </c>
      <c r="F52" s="4">
        <f t="shared" si="3"/>
        <v>583082.74538525415</v>
      </c>
    </row>
    <row r="53" spans="1:7" x14ac:dyDescent="0.25">
      <c r="A53" s="8">
        <v>46508</v>
      </c>
      <c r="B53">
        <v>45</v>
      </c>
      <c r="C53" s="5">
        <f t="shared" si="0"/>
        <v>583082.74538525415</v>
      </c>
      <c r="D53" s="4">
        <f t="shared" si="1"/>
        <v>643.7231559419306</v>
      </c>
      <c r="E53" s="4">
        <f t="shared" si="2"/>
        <v>3401.3160147475032</v>
      </c>
      <c r="F53" s="4">
        <f t="shared" si="3"/>
        <v>582439.02222931222</v>
      </c>
    </row>
    <row r="54" spans="1:7" x14ac:dyDescent="0.25">
      <c r="A54" s="8">
        <v>46539</v>
      </c>
      <c r="B54">
        <v>46</v>
      </c>
      <c r="C54" s="5">
        <f t="shared" si="0"/>
        <v>582439.02222931222</v>
      </c>
      <c r="D54" s="4">
        <f t="shared" si="1"/>
        <v>647.47820768516976</v>
      </c>
      <c r="E54" s="4">
        <f t="shared" si="2"/>
        <v>3397.5609630042641</v>
      </c>
      <c r="F54" s="4">
        <f t="shared" si="3"/>
        <v>581791.54402162705</v>
      </c>
    </row>
    <row r="55" spans="1:7" x14ac:dyDescent="0.25">
      <c r="A55" s="8">
        <v>46569</v>
      </c>
      <c r="B55">
        <v>47</v>
      </c>
      <c r="C55" s="5">
        <f t="shared" si="0"/>
        <v>581791.54402162705</v>
      </c>
      <c r="D55" s="4">
        <f t="shared" si="1"/>
        <v>651.25516389659606</v>
      </c>
      <c r="E55" s="4">
        <f t="shared" si="2"/>
        <v>3393.7840067928378</v>
      </c>
      <c r="F55" s="4">
        <f t="shared" si="3"/>
        <v>581140.28885773045</v>
      </c>
    </row>
    <row r="56" spans="1:7" x14ac:dyDescent="0.25">
      <c r="A56" s="8">
        <v>46600</v>
      </c>
      <c r="B56">
        <v>48</v>
      </c>
      <c r="C56" s="5">
        <f t="shared" si="0"/>
        <v>581140.28885773045</v>
      </c>
      <c r="D56" s="4">
        <f t="shared" si="1"/>
        <v>655.0541523527354</v>
      </c>
      <c r="E56" s="4">
        <f t="shared" si="2"/>
        <v>3389.9850183366984</v>
      </c>
      <c r="F56" s="4">
        <f t="shared" si="3"/>
        <v>580485.23470537772</v>
      </c>
    </row>
    <row r="57" spans="1:7" x14ac:dyDescent="0.25">
      <c r="A57" s="8">
        <v>46631</v>
      </c>
      <c r="B57">
        <v>49</v>
      </c>
      <c r="C57" s="5">
        <f t="shared" si="0"/>
        <v>580485.23470537772</v>
      </c>
      <c r="D57" s="4">
        <f t="shared" si="1"/>
        <v>658.87530157482252</v>
      </c>
      <c r="E57" s="4">
        <f t="shared" si="2"/>
        <v>3386.1638691146113</v>
      </c>
      <c r="F57" s="4">
        <f t="shared" si="3"/>
        <v>579826.3594038029</v>
      </c>
      <c r="G57">
        <f>+G45*1.05</f>
        <v>923784.75</v>
      </c>
    </row>
    <row r="58" spans="1:7" x14ac:dyDescent="0.25">
      <c r="A58" s="8">
        <v>46661</v>
      </c>
      <c r="B58">
        <v>50</v>
      </c>
      <c r="C58" s="5">
        <f t="shared" si="0"/>
        <v>579826.3594038029</v>
      </c>
      <c r="D58" s="4">
        <f t="shared" si="1"/>
        <v>662.71874083369039</v>
      </c>
      <c r="E58" s="4">
        <f t="shared" si="2"/>
        <v>3382.3204298557434</v>
      </c>
      <c r="F58" s="4">
        <f t="shared" si="3"/>
        <v>579163.64066296921</v>
      </c>
    </row>
    <row r="59" spans="1:7" x14ac:dyDescent="0.25">
      <c r="A59" s="8">
        <v>46692</v>
      </c>
      <c r="B59">
        <v>51</v>
      </c>
      <c r="C59" s="5">
        <f t="shared" si="0"/>
        <v>579163.64066296921</v>
      </c>
      <c r="D59" s="4">
        <f t="shared" si="1"/>
        <v>666.58460015559103</v>
      </c>
      <c r="E59" s="4">
        <f t="shared" si="2"/>
        <v>3378.4545705338428</v>
      </c>
      <c r="F59" s="4">
        <f t="shared" si="3"/>
        <v>578497.05606281362</v>
      </c>
    </row>
    <row r="60" spans="1:7" x14ac:dyDescent="0.25">
      <c r="A60" s="8">
        <v>46722</v>
      </c>
      <c r="B60">
        <v>52</v>
      </c>
      <c r="C60" s="5">
        <f t="shared" si="0"/>
        <v>578497.05606281362</v>
      </c>
      <c r="D60" s="4">
        <f t="shared" si="1"/>
        <v>670.47301032301039</v>
      </c>
      <c r="E60" s="4">
        <f t="shared" si="2"/>
        <v>3374.5661603664234</v>
      </c>
      <c r="F60" s="4">
        <f t="shared" si="3"/>
        <v>577826.58305249061</v>
      </c>
    </row>
    <row r="61" spans="1:7" x14ac:dyDescent="0.25">
      <c r="A61" s="8">
        <v>46753</v>
      </c>
      <c r="B61">
        <v>53</v>
      </c>
      <c r="C61" s="5">
        <f t="shared" si="0"/>
        <v>577826.58305249061</v>
      </c>
      <c r="D61" s="4">
        <f t="shared" si="1"/>
        <v>674.38410288328305</v>
      </c>
      <c r="E61" s="4">
        <f t="shared" si="2"/>
        <v>3370.6550678061508</v>
      </c>
      <c r="F61" s="4">
        <f t="shared" si="3"/>
        <v>577152.19894960732</v>
      </c>
    </row>
    <row r="62" spans="1:7" x14ac:dyDescent="0.25">
      <c r="A62" s="8">
        <v>46784</v>
      </c>
      <c r="B62">
        <v>54</v>
      </c>
      <c r="C62" s="5">
        <f t="shared" si="0"/>
        <v>577152.19894960732</v>
      </c>
      <c r="D62" s="4">
        <f t="shared" si="1"/>
        <v>678.31801014998928</v>
      </c>
      <c r="E62" s="4">
        <f t="shared" si="2"/>
        <v>3366.7211605394446</v>
      </c>
      <c r="F62" s="4">
        <f t="shared" si="3"/>
        <v>576473.88093945733</v>
      </c>
    </row>
    <row r="63" spans="1:7" x14ac:dyDescent="0.25">
      <c r="A63" s="8">
        <v>46813</v>
      </c>
      <c r="B63">
        <v>55</v>
      </c>
      <c r="C63" s="5">
        <f t="shared" si="0"/>
        <v>576473.88093945733</v>
      </c>
      <c r="D63" s="4">
        <f t="shared" si="1"/>
        <v>682.2748652092414</v>
      </c>
      <c r="E63" s="4">
        <f t="shared" si="2"/>
        <v>3362.7643054801924</v>
      </c>
      <c r="F63" s="4">
        <f t="shared" si="3"/>
        <v>575791.60607424809</v>
      </c>
    </row>
    <row r="64" spans="1:7" x14ac:dyDescent="0.25">
      <c r="A64" s="8">
        <v>46844</v>
      </c>
      <c r="B64">
        <v>56</v>
      </c>
      <c r="C64" s="5">
        <f t="shared" si="0"/>
        <v>575791.60607424809</v>
      </c>
      <c r="D64" s="4">
        <f t="shared" si="1"/>
        <v>686.25480192305986</v>
      </c>
      <c r="E64" s="4">
        <f t="shared" si="2"/>
        <v>3358.784368766374</v>
      </c>
      <c r="F64" s="4">
        <f t="shared" si="3"/>
        <v>575105.35127232503</v>
      </c>
    </row>
    <row r="65" spans="1:7" x14ac:dyDescent="0.25">
      <c r="A65" s="8">
        <v>46874</v>
      </c>
      <c r="B65">
        <v>57</v>
      </c>
      <c r="C65" s="5">
        <f t="shared" si="0"/>
        <v>575105.35127232503</v>
      </c>
      <c r="D65" s="4">
        <f t="shared" si="1"/>
        <v>690.25795493426267</v>
      </c>
      <c r="E65" s="4">
        <f t="shared" si="2"/>
        <v>3354.7812157551712</v>
      </c>
      <c r="F65" s="4">
        <f t="shared" si="3"/>
        <v>574415.09331739077</v>
      </c>
    </row>
    <row r="66" spans="1:7" x14ac:dyDescent="0.25">
      <c r="A66" s="8">
        <v>46905</v>
      </c>
      <c r="B66">
        <v>58</v>
      </c>
      <c r="C66" s="5">
        <f t="shared" si="0"/>
        <v>574415.09331739077</v>
      </c>
      <c r="D66" s="4">
        <f t="shared" si="1"/>
        <v>694.28445967123844</v>
      </c>
      <c r="E66" s="4">
        <f t="shared" si="2"/>
        <v>3350.7547110181954</v>
      </c>
      <c r="F66" s="4">
        <f t="shared" si="3"/>
        <v>573720.80885771953</v>
      </c>
    </row>
    <row r="67" spans="1:7" x14ac:dyDescent="0.25">
      <c r="A67" s="8">
        <v>46935</v>
      </c>
      <c r="B67">
        <v>59</v>
      </c>
      <c r="C67" s="5">
        <f t="shared" si="0"/>
        <v>573720.80885771953</v>
      </c>
      <c r="D67" s="4">
        <f t="shared" si="1"/>
        <v>698.33445235271938</v>
      </c>
      <c r="E67" s="4">
        <f t="shared" si="2"/>
        <v>3346.7047183367144</v>
      </c>
      <c r="F67" s="4">
        <f t="shared" si="3"/>
        <v>573022.47440536681</v>
      </c>
    </row>
    <row r="68" spans="1:7" x14ac:dyDescent="0.25">
      <c r="A68" s="8">
        <v>46966</v>
      </c>
      <c r="B68">
        <v>60</v>
      </c>
      <c r="C68" s="5">
        <f t="shared" si="0"/>
        <v>573022.47440536681</v>
      </c>
      <c r="D68" s="4">
        <f t="shared" si="1"/>
        <v>702.40806999150664</v>
      </c>
      <c r="E68" s="4">
        <f t="shared" si="2"/>
        <v>3342.6311006979272</v>
      </c>
      <c r="F68" s="4">
        <f t="shared" si="3"/>
        <v>572320.0663353753</v>
      </c>
    </row>
    <row r="69" spans="1:7" x14ac:dyDescent="0.25">
      <c r="A69" s="8">
        <v>46997</v>
      </c>
      <c r="B69">
        <v>61</v>
      </c>
      <c r="C69" s="5">
        <f t="shared" si="0"/>
        <v>572320.0663353753</v>
      </c>
      <c r="D69" s="4">
        <f t="shared" si="1"/>
        <v>706.50545039970893</v>
      </c>
      <c r="E69" s="4">
        <f t="shared" si="2"/>
        <v>3338.5337202897249</v>
      </c>
      <c r="F69" s="4">
        <f t="shared" si="3"/>
        <v>571613.5608849756</v>
      </c>
      <c r="G69">
        <f>+G57*1.05</f>
        <v>969973.98750000005</v>
      </c>
    </row>
    <row r="70" spans="1:7" x14ac:dyDescent="0.25">
      <c r="A70" s="8">
        <v>47027</v>
      </c>
      <c r="B70">
        <v>62</v>
      </c>
      <c r="C70" s="5">
        <f t="shared" si="0"/>
        <v>571613.5608849756</v>
      </c>
      <c r="D70" s="4">
        <f t="shared" si="1"/>
        <v>710.62673219374847</v>
      </c>
      <c r="E70" s="4">
        <f t="shared" si="2"/>
        <v>3334.4124384956854</v>
      </c>
      <c r="F70" s="4">
        <f t="shared" si="3"/>
        <v>570902.93415278185</v>
      </c>
    </row>
    <row r="71" spans="1:7" x14ac:dyDescent="0.25">
      <c r="A71" s="8">
        <v>47058</v>
      </c>
      <c r="B71">
        <v>63</v>
      </c>
      <c r="C71" s="5">
        <f t="shared" si="0"/>
        <v>570902.93415278185</v>
      </c>
      <c r="D71" s="4">
        <f t="shared" si="1"/>
        <v>714.77205479820259</v>
      </c>
      <c r="E71" s="4">
        <f t="shared" si="2"/>
        <v>3330.2671158912312</v>
      </c>
      <c r="F71" s="4">
        <f t="shared" si="3"/>
        <v>570188.16209798364</v>
      </c>
    </row>
    <row r="72" spans="1:7" x14ac:dyDescent="0.25">
      <c r="A72" s="8">
        <v>47088</v>
      </c>
      <c r="B72">
        <v>64</v>
      </c>
      <c r="C72" s="5">
        <f t="shared" si="0"/>
        <v>570188.16209798364</v>
      </c>
      <c r="D72" s="4">
        <f t="shared" si="1"/>
        <v>718.94155845127534</v>
      </c>
      <c r="E72" s="4">
        <f t="shared" si="2"/>
        <v>3326.0976122381585</v>
      </c>
      <c r="F72" s="4">
        <f t="shared" si="3"/>
        <v>569469.22053953237</v>
      </c>
    </row>
    <row r="73" spans="1:7" x14ac:dyDescent="0.25">
      <c r="A73" s="8">
        <v>47119</v>
      </c>
      <c r="B73">
        <v>65</v>
      </c>
      <c r="C73" s="5">
        <f t="shared" si="0"/>
        <v>569469.22053953237</v>
      </c>
      <c r="D73" s="4">
        <f t="shared" si="1"/>
        <v>723.13538420887198</v>
      </c>
      <c r="E73" s="4">
        <f t="shared" si="2"/>
        <v>3321.9037864805618</v>
      </c>
      <c r="F73" s="4">
        <f t="shared" si="3"/>
        <v>568746.0851553235</v>
      </c>
    </row>
    <row r="74" spans="1:7" x14ac:dyDescent="0.25">
      <c r="A74" s="8">
        <v>47150</v>
      </c>
      <c r="B74">
        <v>66</v>
      </c>
      <c r="C74" s="5">
        <f t="shared" si="0"/>
        <v>568746.0851553235</v>
      </c>
      <c r="D74" s="4">
        <f t="shared" si="1"/>
        <v>727.35367395007052</v>
      </c>
      <c r="E74" s="4">
        <f t="shared" si="2"/>
        <v>3317.6854967393633</v>
      </c>
      <c r="F74" s="4">
        <f t="shared" si="3"/>
        <v>568018.73148137343</v>
      </c>
    </row>
    <row r="75" spans="1:7" x14ac:dyDescent="0.25">
      <c r="A75" s="8">
        <v>47178</v>
      </c>
      <c r="B75">
        <v>67</v>
      </c>
      <c r="C75" s="5">
        <f t="shared" ref="C75:C138" si="4">+F74</f>
        <v>568018.73148137343</v>
      </c>
      <c r="D75" s="4">
        <f t="shared" ref="D75:D138" si="5">+C75-F75</f>
        <v>731.59657038131263</v>
      </c>
      <c r="E75" s="4">
        <f t="shared" ref="E75:E138" si="6">+$B$6-D75</f>
        <v>3313.4426003081212</v>
      </c>
      <c r="F75" s="4">
        <f t="shared" ref="F75:F138" si="7">-PV($B$4/12,($B$5*12)-B75,$B$6,0)</f>
        <v>567287.13491099211</v>
      </c>
    </row>
    <row r="76" spans="1:7" x14ac:dyDescent="0.25">
      <c r="A76" s="8">
        <v>47209</v>
      </c>
      <c r="B76">
        <v>68</v>
      </c>
      <c r="C76" s="5">
        <f t="shared" si="4"/>
        <v>567287.13491099211</v>
      </c>
      <c r="D76" s="4">
        <f t="shared" si="5"/>
        <v>735.86421704199165</v>
      </c>
      <c r="E76" s="4">
        <f t="shared" si="6"/>
        <v>3309.1749536474422</v>
      </c>
      <c r="F76" s="4">
        <f t="shared" si="7"/>
        <v>566551.27069395012</v>
      </c>
    </row>
    <row r="77" spans="1:7" x14ac:dyDescent="0.25">
      <c r="A77" s="8">
        <v>47239</v>
      </c>
      <c r="B77">
        <v>69</v>
      </c>
      <c r="C77" s="5">
        <f t="shared" si="4"/>
        <v>566551.27069395012</v>
      </c>
      <c r="D77" s="4">
        <f t="shared" si="5"/>
        <v>740.1567583080614</v>
      </c>
      <c r="E77" s="4">
        <f t="shared" si="6"/>
        <v>3304.8824123813724</v>
      </c>
      <c r="F77" s="4">
        <f t="shared" si="7"/>
        <v>565811.11393564206</v>
      </c>
    </row>
    <row r="78" spans="1:7" x14ac:dyDescent="0.25">
      <c r="A78" s="8">
        <v>47270</v>
      </c>
      <c r="B78">
        <v>70</v>
      </c>
      <c r="C78" s="5">
        <f t="shared" si="4"/>
        <v>565811.11393564206</v>
      </c>
      <c r="D78" s="4">
        <f t="shared" si="5"/>
        <v>744.47433939820621</v>
      </c>
      <c r="E78" s="4">
        <f t="shared" si="6"/>
        <v>3300.5648312912276</v>
      </c>
      <c r="F78" s="4">
        <f t="shared" si="7"/>
        <v>565066.63959624385</v>
      </c>
    </row>
    <row r="79" spans="1:7" x14ac:dyDescent="0.25">
      <c r="A79" s="8">
        <v>47300</v>
      </c>
      <c r="B79">
        <v>71</v>
      </c>
      <c r="C79" s="5">
        <f t="shared" si="4"/>
        <v>565066.63959624385</v>
      </c>
      <c r="D79" s="4">
        <f t="shared" si="5"/>
        <v>748.81710637791548</v>
      </c>
      <c r="E79" s="4">
        <f t="shared" si="6"/>
        <v>3296.2220643115184</v>
      </c>
      <c r="F79" s="4">
        <f t="shared" si="7"/>
        <v>564317.82248986594</v>
      </c>
    </row>
    <row r="80" spans="1:7" x14ac:dyDescent="0.25">
      <c r="A80" s="8">
        <v>47331</v>
      </c>
      <c r="B80">
        <v>72</v>
      </c>
      <c r="C80" s="5">
        <f t="shared" si="4"/>
        <v>564317.82248986594</v>
      </c>
      <c r="D80" s="4">
        <f t="shared" si="5"/>
        <v>753.18520616530441</v>
      </c>
      <c r="E80" s="4">
        <f t="shared" si="6"/>
        <v>3291.8539645241294</v>
      </c>
      <c r="F80" s="4">
        <f t="shared" si="7"/>
        <v>563564.63728370063</v>
      </c>
    </row>
    <row r="81" spans="1:7" x14ac:dyDescent="0.25">
      <c r="A81" s="8">
        <v>47362</v>
      </c>
      <c r="B81">
        <v>73</v>
      </c>
      <c r="C81" s="5">
        <f t="shared" si="4"/>
        <v>563564.63728370063</v>
      </c>
      <c r="D81" s="4">
        <f t="shared" si="5"/>
        <v>757.57878653449006</v>
      </c>
      <c r="E81" s="4">
        <f t="shared" si="6"/>
        <v>3287.4603841549438</v>
      </c>
      <c r="F81" s="4">
        <f t="shared" si="7"/>
        <v>562807.05849716614</v>
      </c>
      <c r="G81">
        <f>+G69*1.05</f>
        <v>1018472.6868750001</v>
      </c>
    </row>
    <row r="82" spans="1:7" x14ac:dyDescent="0.25">
      <c r="A82" s="8">
        <v>47392</v>
      </c>
      <c r="B82">
        <v>74</v>
      </c>
      <c r="C82" s="5">
        <f t="shared" si="4"/>
        <v>562807.05849716614</v>
      </c>
      <c r="D82" s="4">
        <f t="shared" si="5"/>
        <v>761.99799612269271</v>
      </c>
      <c r="E82" s="4">
        <f t="shared" si="6"/>
        <v>3283.0411745667411</v>
      </c>
      <c r="F82" s="4">
        <f t="shared" si="7"/>
        <v>562045.06050104345</v>
      </c>
    </row>
    <row r="83" spans="1:7" x14ac:dyDescent="0.25">
      <c r="A83" s="8">
        <v>47423</v>
      </c>
      <c r="B83">
        <v>75</v>
      </c>
      <c r="C83" s="5">
        <f t="shared" si="4"/>
        <v>562045.06050104345</v>
      </c>
      <c r="D83" s="4">
        <f t="shared" si="5"/>
        <v>766.44298443326261</v>
      </c>
      <c r="E83" s="4">
        <f t="shared" si="6"/>
        <v>3278.5961862561712</v>
      </c>
      <c r="F83" s="4">
        <f t="shared" si="7"/>
        <v>561278.61751661019</v>
      </c>
    </row>
    <row r="84" spans="1:7" x14ac:dyDescent="0.25">
      <c r="A84" s="8">
        <v>47453</v>
      </c>
      <c r="B84">
        <v>76</v>
      </c>
      <c r="C84" s="5">
        <f t="shared" si="4"/>
        <v>561278.61751661019</v>
      </c>
      <c r="D84" s="4">
        <f t="shared" si="5"/>
        <v>770.91390184266493</v>
      </c>
      <c r="E84" s="4">
        <f t="shared" si="6"/>
        <v>3274.1252688467689</v>
      </c>
      <c r="F84" s="4">
        <f t="shared" si="7"/>
        <v>560507.70361476752</v>
      </c>
    </row>
    <row r="85" spans="1:7" x14ac:dyDescent="0.25">
      <c r="A85" s="8">
        <v>47484</v>
      </c>
      <c r="B85">
        <v>77</v>
      </c>
      <c r="C85" s="5">
        <f t="shared" si="4"/>
        <v>560507.70361476752</v>
      </c>
      <c r="D85" s="4">
        <f t="shared" si="5"/>
        <v>775.41089960327372</v>
      </c>
      <c r="E85" s="4">
        <f t="shared" si="6"/>
        <v>3269.6282710861601</v>
      </c>
      <c r="F85" s="4">
        <f t="shared" si="7"/>
        <v>559732.29271516425</v>
      </c>
    </row>
    <row r="86" spans="1:7" x14ac:dyDescent="0.25">
      <c r="A86" s="8">
        <v>47515</v>
      </c>
      <c r="B86">
        <v>78</v>
      </c>
      <c r="C86" s="5">
        <f t="shared" si="4"/>
        <v>559732.29271516425</v>
      </c>
      <c r="D86" s="4">
        <f t="shared" si="5"/>
        <v>779.93412985093892</v>
      </c>
      <c r="E86" s="4">
        <f t="shared" si="6"/>
        <v>3265.1050408384949</v>
      </c>
      <c r="F86" s="4">
        <f t="shared" si="7"/>
        <v>558952.35858531331</v>
      </c>
    </row>
    <row r="87" spans="1:7" x14ac:dyDescent="0.25">
      <c r="A87" s="8">
        <v>47543</v>
      </c>
      <c r="B87">
        <v>79</v>
      </c>
      <c r="C87" s="5">
        <f t="shared" si="4"/>
        <v>558952.35858531331</v>
      </c>
      <c r="D87" s="4">
        <f t="shared" si="5"/>
        <v>784.48374560836237</v>
      </c>
      <c r="E87" s="4">
        <f t="shared" si="6"/>
        <v>3260.5554250810715</v>
      </c>
      <c r="F87" s="4">
        <f t="shared" si="7"/>
        <v>558167.87483970495</v>
      </c>
    </row>
    <row r="88" spans="1:7" x14ac:dyDescent="0.25">
      <c r="A88" s="8">
        <v>47574</v>
      </c>
      <c r="B88">
        <v>80</v>
      </c>
      <c r="C88" s="5">
        <f t="shared" si="4"/>
        <v>558167.87483970495</v>
      </c>
      <c r="D88" s="4">
        <f t="shared" si="5"/>
        <v>789.05990079126786</v>
      </c>
      <c r="E88" s="4">
        <f t="shared" si="6"/>
        <v>3255.979269898166</v>
      </c>
      <c r="F88" s="4">
        <f t="shared" si="7"/>
        <v>557378.81493891368</v>
      </c>
    </row>
    <row r="89" spans="1:7" x14ac:dyDescent="0.25">
      <c r="A89" s="8">
        <v>47604</v>
      </c>
      <c r="B89">
        <v>81</v>
      </c>
      <c r="C89" s="5">
        <f t="shared" si="4"/>
        <v>557378.81493891368</v>
      </c>
      <c r="D89" s="4">
        <f t="shared" si="5"/>
        <v>793.66275021235924</v>
      </c>
      <c r="E89" s="4">
        <f t="shared" si="6"/>
        <v>3251.3764204770746</v>
      </c>
      <c r="F89" s="4">
        <f t="shared" si="7"/>
        <v>556585.15218870132</v>
      </c>
    </row>
    <row r="90" spans="1:7" x14ac:dyDescent="0.25">
      <c r="A90" s="8">
        <v>47635</v>
      </c>
      <c r="B90">
        <v>82</v>
      </c>
      <c r="C90" s="5">
        <f t="shared" si="4"/>
        <v>556585.15218870132</v>
      </c>
      <c r="D90" s="4">
        <f t="shared" si="5"/>
        <v>798.29244958865456</v>
      </c>
      <c r="E90" s="4">
        <f t="shared" si="6"/>
        <v>3246.7467211007793</v>
      </c>
      <c r="F90" s="4">
        <f t="shared" si="7"/>
        <v>555786.85973911267</v>
      </c>
    </row>
    <row r="91" spans="1:7" x14ac:dyDescent="0.25">
      <c r="A91" s="8">
        <v>47665</v>
      </c>
      <c r="B91">
        <v>83</v>
      </c>
      <c r="C91" s="5">
        <f t="shared" si="4"/>
        <v>555786.85973911267</v>
      </c>
      <c r="D91" s="4">
        <f t="shared" si="5"/>
        <v>802.94915554462932</v>
      </c>
      <c r="E91" s="4">
        <f t="shared" si="6"/>
        <v>3242.0900151448045</v>
      </c>
      <c r="F91" s="4">
        <f t="shared" si="7"/>
        <v>554983.91058356804</v>
      </c>
    </row>
    <row r="92" spans="1:7" x14ac:dyDescent="0.25">
      <c r="A92" s="8">
        <v>47696</v>
      </c>
      <c r="B92">
        <v>84</v>
      </c>
      <c r="C92" s="5">
        <f t="shared" si="4"/>
        <v>554983.91058356804</v>
      </c>
      <c r="D92" s="4">
        <f t="shared" si="5"/>
        <v>807.6330256187357</v>
      </c>
      <c r="E92" s="4">
        <f t="shared" si="6"/>
        <v>3237.4061450706981</v>
      </c>
      <c r="F92" s="4">
        <f t="shared" si="7"/>
        <v>554176.2775579493</v>
      </c>
    </row>
    <row r="93" spans="1:7" x14ac:dyDescent="0.25">
      <c r="A93" s="8">
        <v>47727</v>
      </c>
      <c r="B93">
        <v>85</v>
      </c>
      <c r="C93" s="5">
        <f t="shared" si="4"/>
        <v>554176.2775579493</v>
      </c>
      <c r="D93" s="4">
        <f t="shared" si="5"/>
        <v>812.34421826794278</v>
      </c>
      <c r="E93" s="4">
        <f t="shared" si="6"/>
        <v>3232.6949524214911</v>
      </c>
      <c r="F93" s="4">
        <f t="shared" si="7"/>
        <v>553363.93333968136</v>
      </c>
      <c r="G93">
        <f>+G81*1.05</f>
        <v>1069396.3212187502</v>
      </c>
    </row>
    <row r="94" spans="1:7" x14ac:dyDescent="0.25">
      <c r="A94" s="8">
        <v>47757</v>
      </c>
      <c r="B94">
        <v>86</v>
      </c>
      <c r="C94" s="5">
        <f t="shared" si="4"/>
        <v>553363.93333968136</v>
      </c>
      <c r="D94" s="4">
        <f t="shared" si="5"/>
        <v>817.08289287472144</v>
      </c>
      <c r="E94" s="4">
        <f t="shared" si="6"/>
        <v>3227.9562778147124</v>
      </c>
      <c r="F94" s="4">
        <f t="shared" si="7"/>
        <v>552546.85044680664</v>
      </c>
    </row>
    <row r="95" spans="1:7" x14ac:dyDescent="0.25">
      <c r="A95" s="8">
        <v>47788</v>
      </c>
      <c r="B95">
        <v>87</v>
      </c>
      <c r="C95" s="5">
        <f t="shared" si="4"/>
        <v>552546.85044680664</v>
      </c>
      <c r="D95" s="4">
        <f t="shared" si="5"/>
        <v>821.84920974960551</v>
      </c>
      <c r="E95" s="4">
        <f t="shared" si="6"/>
        <v>3223.1899609398283</v>
      </c>
      <c r="F95" s="4">
        <f t="shared" si="7"/>
        <v>551725.00123705703</v>
      </c>
    </row>
    <row r="96" spans="1:7" x14ac:dyDescent="0.25">
      <c r="A96" s="8">
        <v>47818</v>
      </c>
      <c r="B96">
        <v>88</v>
      </c>
      <c r="C96" s="5">
        <f t="shared" si="4"/>
        <v>551725.00123705703</v>
      </c>
      <c r="D96" s="4">
        <f t="shared" si="5"/>
        <v>826.64333014003932</v>
      </c>
      <c r="E96" s="4">
        <f t="shared" si="6"/>
        <v>3218.3958405493945</v>
      </c>
      <c r="F96" s="4">
        <f t="shared" si="7"/>
        <v>550898.35790691699</v>
      </c>
    </row>
    <row r="97" spans="1:7" x14ac:dyDescent="0.25">
      <c r="A97" s="8">
        <v>47849</v>
      </c>
      <c r="B97">
        <v>89</v>
      </c>
      <c r="C97" s="5">
        <f t="shared" si="4"/>
        <v>550898.35790691699</v>
      </c>
      <c r="D97" s="4">
        <f t="shared" si="5"/>
        <v>831.46541623247322</v>
      </c>
      <c r="E97" s="4">
        <f t="shared" si="6"/>
        <v>3213.5737544569606</v>
      </c>
      <c r="F97" s="4">
        <f t="shared" si="7"/>
        <v>550066.89249068452</v>
      </c>
    </row>
    <row r="98" spans="1:7" x14ac:dyDescent="0.25">
      <c r="A98" s="8">
        <v>47880</v>
      </c>
      <c r="B98">
        <v>90</v>
      </c>
      <c r="C98" s="5">
        <f t="shared" si="4"/>
        <v>550066.89249068452</v>
      </c>
      <c r="D98" s="4">
        <f t="shared" si="5"/>
        <v>836.31563116027974</v>
      </c>
      <c r="E98" s="4">
        <f t="shared" si="6"/>
        <v>3208.7235395291541</v>
      </c>
      <c r="F98" s="4">
        <f t="shared" si="7"/>
        <v>549230.57685952424</v>
      </c>
    </row>
    <row r="99" spans="1:7" x14ac:dyDescent="0.25">
      <c r="A99" s="8">
        <v>47908</v>
      </c>
      <c r="B99">
        <v>91</v>
      </c>
      <c r="C99" s="5">
        <f t="shared" si="4"/>
        <v>549230.57685952424</v>
      </c>
      <c r="D99" s="4">
        <f t="shared" si="5"/>
        <v>841.19413900899235</v>
      </c>
      <c r="E99" s="4">
        <f t="shared" si="6"/>
        <v>3203.8450316804415</v>
      </c>
      <c r="F99" s="4">
        <f t="shared" si="7"/>
        <v>548389.38272051525</v>
      </c>
    </row>
    <row r="100" spans="1:7" x14ac:dyDescent="0.25">
      <c r="A100" s="8">
        <v>47939</v>
      </c>
      <c r="B100">
        <v>92</v>
      </c>
      <c r="C100" s="5">
        <f t="shared" si="4"/>
        <v>548389.38272051525</v>
      </c>
      <c r="D100" s="4">
        <f t="shared" si="5"/>
        <v>846.1011048196815</v>
      </c>
      <c r="E100" s="4">
        <f t="shared" si="6"/>
        <v>3198.9380658697523</v>
      </c>
      <c r="F100" s="4">
        <f t="shared" si="7"/>
        <v>547543.28161569557</v>
      </c>
    </row>
    <row r="101" spans="1:7" x14ac:dyDescent="0.25">
      <c r="A101" s="8">
        <v>47969</v>
      </c>
      <c r="B101">
        <v>93</v>
      </c>
      <c r="C101" s="5">
        <f t="shared" si="4"/>
        <v>547543.28161569557</v>
      </c>
      <c r="D101" s="4">
        <f t="shared" si="5"/>
        <v>851.03669459791854</v>
      </c>
      <c r="E101" s="4">
        <f t="shared" si="6"/>
        <v>3194.0024760915153</v>
      </c>
      <c r="F101" s="4">
        <f t="shared" si="7"/>
        <v>546692.24492109765</v>
      </c>
    </row>
    <row r="102" spans="1:7" x14ac:dyDescent="0.25">
      <c r="A102" s="8">
        <v>48000</v>
      </c>
      <c r="B102">
        <v>94</v>
      </c>
      <c r="C102" s="5">
        <f t="shared" si="4"/>
        <v>546692.24492109765</v>
      </c>
      <c r="D102" s="4">
        <f t="shared" si="5"/>
        <v>856.00107531645335</v>
      </c>
      <c r="E102" s="4">
        <f t="shared" si="6"/>
        <v>3189.0380953729805</v>
      </c>
      <c r="F102" s="4">
        <f t="shared" si="7"/>
        <v>545836.24384578119</v>
      </c>
    </row>
    <row r="103" spans="1:7" x14ac:dyDescent="0.25">
      <c r="A103" s="8">
        <v>48030</v>
      </c>
      <c r="B103">
        <v>95</v>
      </c>
      <c r="C103" s="5">
        <f t="shared" si="4"/>
        <v>545836.24384578119</v>
      </c>
      <c r="D103" s="4">
        <f t="shared" si="5"/>
        <v>860.99441492231563</v>
      </c>
      <c r="E103" s="4">
        <f t="shared" si="6"/>
        <v>3184.0447557671182</v>
      </c>
      <c r="F103" s="4">
        <f t="shared" si="7"/>
        <v>544975.24943085888</v>
      </c>
    </row>
    <row r="104" spans="1:7" x14ac:dyDescent="0.25">
      <c r="A104" s="8">
        <v>48061</v>
      </c>
      <c r="B104">
        <v>96</v>
      </c>
      <c r="C104" s="5">
        <f t="shared" si="4"/>
        <v>544975.24943085888</v>
      </c>
      <c r="D104" s="4">
        <f t="shared" si="5"/>
        <v>866.01688234275207</v>
      </c>
      <c r="E104" s="4">
        <f t="shared" si="6"/>
        <v>3179.0222883466818</v>
      </c>
      <c r="F104" s="4">
        <f t="shared" si="7"/>
        <v>544109.23254851613</v>
      </c>
    </row>
    <row r="105" spans="1:7" x14ac:dyDescent="0.25">
      <c r="A105" s="8">
        <v>48092</v>
      </c>
      <c r="B105">
        <v>97</v>
      </c>
      <c r="C105" s="5">
        <f t="shared" si="4"/>
        <v>544109.23254851613</v>
      </c>
      <c r="D105" s="4">
        <f t="shared" si="5"/>
        <v>871.06864748988301</v>
      </c>
      <c r="E105" s="4">
        <f t="shared" si="6"/>
        <v>3173.9705231995508</v>
      </c>
      <c r="F105" s="4">
        <f t="shared" si="7"/>
        <v>543238.16390102624</v>
      </c>
      <c r="G105">
        <f>+G93*1.05</f>
        <v>1122866.1372796877</v>
      </c>
    </row>
    <row r="106" spans="1:7" x14ac:dyDescent="0.25">
      <c r="A106" s="8">
        <v>48122</v>
      </c>
      <c r="B106">
        <v>98</v>
      </c>
      <c r="C106" s="5">
        <f t="shared" si="4"/>
        <v>543238.16390102624</v>
      </c>
      <c r="D106" s="4">
        <f t="shared" si="5"/>
        <v>876.14988126663957</v>
      </c>
      <c r="E106" s="4">
        <f t="shared" si="6"/>
        <v>3168.8892894227943</v>
      </c>
      <c r="F106" s="4">
        <f t="shared" si="7"/>
        <v>542362.0140197596</v>
      </c>
    </row>
    <row r="107" spans="1:7" x14ac:dyDescent="0.25">
      <c r="A107" s="8">
        <v>48153</v>
      </c>
      <c r="B107">
        <v>99</v>
      </c>
      <c r="C107" s="5">
        <f t="shared" si="4"/>
        <v>542362.0140197596</v>
      </c>
      <c r="D107" s="4">
        <f t="shared" si="5"/>
        <v>881.26075557421427</v>
      </c>
      <c r="E107" s="4">
        <f t="shared" si="6"/>
        <v>3163.7784151152196</v>
      </c>
      <c r="F107" s="4">
        <f t="shared" si="7"/>
        <v>541480.75326418539</v>
      </c>
    </row>
    <row r="108" spans="1:7" x14ac:dyDescent="0.25">
      <c r="A108" s="8">
        <v>48183</v>
      </c>
      <c r="B108">
        <v>100</v>
      </c>
      <c r="C108" s="5">
        <f t="shared" si="4"/>
        <v>541480.75326418539</v>
      </c>
      <c r="D108" s="4">
        <f t="shared" si="5"/>
        <v>886.4014433149714</v>
      </c>
      <c r="E108" s="4">
        <f t="shared" si="6"/>
        <v>3158.6377273744624</v>
      </c>
      <c r="F108" s="4">
        <f t="shared" si="7"/>
        <v>540594.35182087042</v>
      </c>
    </row>
    <row r="109" spans="1:7" x14ac:dyDescent="0.25">
      <c r="A109" s="8">
        <v>48214</v>
      </c>
      <c r="B109">
        <v>101</v>
      </c>
      <c r="C109" s="5">
        <f t="shared" si="4"/>
        <v>540594.35182087042</v>
      </c>
      <c r="D109" s="4">
        <f t="shared" si="5"/>
        <v>891.57211840117816</v>
      </c>
      <c r="E109" s="4">
        <f t="shared" si="6"/>
        <v>3153.4670522882557</v>
      </c>
      <c r="F109" s="4">
        <f t="shared" si="7"/>
        <v>539702.77970246924</v>
      </c>
    </row>
    <row r="110" spans="1:7" x14ac:dyDescent="0.25">
      <c r="A110" s="8">
        <v>48245</v>
      </c>
      <c r="B110">
        <v>102</v>
      </c>
      <c r="C110" s="5">
        <f t="shared" si="4"/>
        <v>539702.77970246924</v>
      </c>
      <c r="D110" s="4">
        <f t="shared" si="5"/>
        <v>896.77295575814787</v>
      </c>
      <c r="E110" s="4">
        <f t="shared" si="6"/>
        <v>3148.266214931286</v>
      </c>
      <c r="F110" s="4">
        <f t="shared" si="7"/>
        <v>538806.00674671109</v>
      </c>
    </row>
    <row r="111" spans="1:7" x14ac:dyDescent="0.25">
      <c r="A111" s="8">
        <v>48274</v>
      </c>
      <c r="B111">
        <v>103</v>
      </c>
      <c r="C111" s="5">
        <f t="shared" si="4"/>
        <v>538806.00674671109</v>
      </c>
      <c r="D111" s="4">
        <f t="shared" si="5"/>
        <v>902.00413133366965</v>
      </c>
      <c r="E111" s="4">
        <f t="shared" si="6"/>
        <v>3143.0350393557642</v>
      </c>
      <c r="F111" s="4">
        <f t="shared" si="7"/>
        <v>537904.00261537742</v>
      </c>
    </row>
    <row r="112" spans="1:7" x14ac:dyDescent="0.25">
      <c r="A112" s="8">
        <v>48305</v>
      </c>
      <c r="B112">
        <v>104</v>
      </c>
      <c r="C112" s="5">
        <f t="shared" si="4"/>
        <v>537904.00261537742</v>
      </c>
      <c r="D112" s="4">
        <f t="shared" si="5"/>
        <v>907.26582209975459</v>
      </c>
      <c r="E112" s="4">
        <f t="shared" si="6"/>
        <v>3137.7733485896792</v>
      </c>
      <c r="F112" s="4">
        <f t="shared" si="7"/>
        <v>536996.73679327767</v>
      </c>
    </row>
    <row r="113" spans="1:7" x14ac:dyDescent="0.25">
      <c r="A113" s="8">
        <v>48335</v>
      </c>
      <c r="B113">
        <v>105</v>
      </c>
      <c r="C113" s="5">
        <f t="shared" si="4"/>
        <v>536996.73679327767</v>
      </c>
      <c r="D113" s="4">
        <f t="shared" si="5"/>
        <v>912.55820606194902</v>
      </c>
      <c r="E113" s="4">
        <f t="shared" si="6"/>
        <v>3132.4809646274848</v>
      </c>
      <c r="F113" s="4">
        <f t="shared" si="7"/>
        <v>536084.17858721572</v>
      </c>
    </row>
    <row r="114" spans="1:7" x14ac:dyDescent="0.25">
      <c r="A114" s="8">
        <v>48366</v>
      </c>
      <c r="B114">
        <v>106</v>
      </c>
      <c r="C114" s="5">
        <f t="shared" si="4"/>
        <v>536084.17858721572</v>
      </c>
      <c r="D114" s="4">
        <f t="shared" si="5"/>
        <v>917.88146226399112</v>
      </c>
      <c r="E114" s="4">
        <f t="shared" si="6"/>
        <v>3127.1577084254427</v>
      </c>
      <c r="F114" s="4">
        <f t="shared" si="7"/>
        <v>535166.29712495173</v>
      </c>
    </row>
    <row r="115" spans="1:7" x14ac:dyDescent="0.25">
      <c r="A115" s="8">
        <v>48396</v>
      </c>
      <c r="B115">
        <v>107</v>
      </c>
      <c r="C115" s="5">
        <f t="shared" si="4"/>
        <v>535166.29712495173</v>
      </c>
      <c r="D115" s="4">
        <f t="shared" si="5"/>
        <v>923.23577079398092</v>
      </c>
      <c r="E115" s="4">
        <f t="shared" si="6"/>
        <v>3121.8033998954529</v>
      </c>
      <c r="F115" s="4">
        <f t="shared" si="7"/>
        <v>534243.06135415775</v>
      </c>
    </row>
    <row r="116" spans="1:7" x14ac:dyDescent="0.25">
      <c r="A116" s="8">
        <v>48427</v>
      </c>
      <c r="B116">
        <v>108</v>
      </c>
      <c r="C116" s="5">
        <f t="shared" si="4"/>
        <v>534243.06135415775</v>
      </c>
      <c r="D116" s="4">
        <f t="shared" si="5"/>
        <v>928.62131279020105</v>
      </c>
      <c r="E116" s="4">
        <f t="shared" si="6"/>
        <v>3116.4178578992328</v>
      </c>
      <c r="F116" s="4">
        <f t="shared" si="7"/>
        <v>533314.44004136755</v>
      </c>
    </row>
    <row r="117" spans="1:7" x14ac:dyDescent="0.25">
      <c r="A117" s="8">
        <v>48458</v>
      </c>
      <c r="B117">
        <v>109</v>
      </c>
      <c r="C117" s="5">
        <f t="shared" si="4"/>
        <v>533314.44004136755</v>
      </c>
      <c r="D117" s="4">
        <f t="shared" si="5"/>
        <v>934.0382704482181</v>
      </c>
      <c r="E117" s="4">
        <f t="shared" si="6"/>
        <v>3111.0009002412157</v>
      </c>
      <c r="F117" s="4">
        <f t="shared" si="7"/>
        <v>532380.40177091933</v>
      </c>
      <c r="G117">
        <f>+G105*1.05</f>
        <v>1179009.444143672</v>
      </c>
    </row>
    <row r="118" spans="1:7" x14ac:dyDescent="0.25">
      <c r="A118" s="8">
        <v>48488</v>
      </c>
      <c r="B118">
        <v>110</v>
      </c>
      <c r="C118" s="5">
        <f t="shared" si="4"/>
        <v>532380.40177091933</v>
      </c>
      <c r="D118" s="4">
        <f t="shared" si="5"/>
        <v>939.48682702565566</v>
      </c>
      <c r="E118" s="4">
        <f t="shared" si="6"/>
        <v>3105.5523436637782</v>
      </c>
      <c r="F118" s="4">
        <f t="shared" si="7"/>
        <v>531440.91494389367</v>
      </c>
    </row>
    <row r="119" spans="1:7" x14ac:dyDescent="0.25">
      <c r="A119" s="8">
        <v>48519</v>
      </c>
      <c r="B119">
        <v>111</v>
      </c>
      <c r="C119" s="5">
        <f t="shared" si="4"/>
        <v>531440.91494389367</v>
      </c>
      <c r="D119" s="4">
        <f t="shared" si="5"/>
        <v>944.9671668499941</v>
      </c>
      <c r="E119" s="4">
        <f t="shared" si="6"/>
        <v>3100.0720038394397</v>
      </c>
      <c r="F119" s="4">
        <f t="shared" si="7"/>
        <v>530495.94777704368</v>
      </c>
    </row>
    <row r="120" spans="1:7" x14ac:dyDescent="0.25">
      <c r="A120" s="8">
        <v>48549</v>
      </c>
      <c r="B120">
        <v>112</v>
      </c>
      <c r="C120" s="5">
        <f t="shared" si="4"/>
        <v>530495.94777704368</v>
      </c>
      <c r="D120" s="4">
        <f t="shared" si="5"/>
        <v>950.47947532334365</v>
      </c>
      <c r="E120" s="4">
        <f t="shared" si="6"/>
        <v>3094.5596953660902</v>
      </c>
      <c r="F120" s="4">
        <f t="shared" si="7"/>
        <v>529545.46830172034</v>
      </c>
    </row>
    <row r="121" spans="1:7" x14ac:dyDescent="0.25">
      <c r="A121" s="8">
        <v>48580</v>
      </c>
      <c r="B121">
        <v>113</v>
      </c>
      <c r="C121" s="5">
        <f t="shared" si="4"/>
        <v>529545.46830172034</v>
      </c>
      <c r="D121" s="4">
        <f t="shared" si="5"/>
        <v>956.02393892942928</v>
      </c>
      <c r="E121" s="4">
        <f t="shared" si="6"/>
        <v>3089.0152317600046</v>
      </c>
      <c r="F121" s="4">
        <f t="shared" si="7"/>
        <v>528589.44436279091</v>
      </c>
    </row>
    <row r="122" spans="1:7" x14ac:dyDescent="0.25">
      <c r="A122" s="8">
        <v>48611</v>
      </c>
      <c r="B122">
        <v>114</v>
      </c>
      <c r="C122" s="5">
        <f t="shared" si="4"/>
        <v>528589.44436279091</v>
      </c>
      <c r="D122" s="4">
        <f t="shared" si="5"/>
        <v>961.60074523976073</v>
      </c>
      <c r="E122" s="4">
        <f t="shared" si="6"/>
        <v>3083.4384254496731</v>
      </c>
      <c r="F122" s="4">
        <f t="shared" si="7"/>
        <v>527627.84361755115</v>
      </c>
    </row>
    <row r="123" spans="1:7" x14ac:dyDescent="0.25">
      <c r="A123" s="8">
        <v>48639</v>
      </c>
      <c r="B123">
        <v>115</v>
      </c>
      <c r="C123" s="5">
        <f t="shared" si="4"/>
        <v>527627.84361755115</v>
      </c>
      <c r="D123" s="4">
        <f t="shared" si="5"/>
        <v>967.21008292050101</v>
      </c>
      <c r="E123" s="4">
        <f t="shared" si="6"/>
        <v>3077.8290877689328</v>
      </c>
      <c r="F123" s="4">
        <f t="shared" si="7"/>
        <v>526660.63353463064</v>
      </c>
    </row>
    <row r="124" spans="1:7" x14ac:dyDescent="0.25">
      <c r="A124" s="8">
        <v>48670</v>
      </c>
      <c r="B124">
        <v>116</v>
      </c>
      <c r="C124" s="5">
        <f t="shared" si="4"/>
        <v>526660.63353463064</v>
      </c>
      <c r="D124" s="4">
        <f t="shared" si="5"/>
        <v>972.85214173735585</v>
      </c>
      <c r="E124" s="4">
        <f t="shared" si="6"/>
        <v>3072.187028952078</v>
      </c>
      <c r="F124" s="4">
        <f t="shared" si="7"/>
        <v>525687.78139289329</v>
      </c>
    </row>
    <row r="125" spans="1:7" x14ac:dyDescent="0.25">
      <c r="A125" s="8">
        <v>48700</v>
      </c>
      <c r="B125">
        <v>117</v>
      </c>
      <c r="C125" s="5">
        <f t="shared" si="4"/>
        <v>525687.78139289329</v>
      </c>
      <c r="D125" s="4">
        <f t="shared" si="5"/>
        <v>978.52711256418843</v>
      </c>
      <c r="E125" s="4">
        <f t="shared" si="6"/>
        <v>3066.5120581252454</v>
      </c>
      <c r="F125" s="4">
        <f t="shared" si="7"/>
        <v>524709.2542803291</v>
      </c>
    </row>
    <row r="126" spans="1:7" x14ac:dyDescent="0.25">
      <c r="A126" s="8">
        <v>48731</v>
      </c>
      <c r="B126">
        <v>118</v>
      </c>
      <c r="C126" s="5">
        <f t="shared" si="4"/>
        <v>524709.2542803291</v>
      </c>
      <c r="D126" s="4">
        <f t="shared" si="5"/>
        <v>984.23518738755956</v>
      </c>
      <c r="E126" s="4">
        <f t="shared" si="6"/>
        <v>3060.8039833018743</v>
      </c>
      <c r="F126" s="4">
        <f t="shared" si="7"/>
        <v>523725.01909294154</v>
      </c>
    </row>
    <row r="127" spans="1:7" x14ac:dyDescent="0.25">
      <c r="A127" s="8">
        <v>48761</v>
      </c>
      <c r="B127">
        <v>119</v>
      </c>
      <c r="C127" s="5">
        <f t="shared" si="4"/>
        <v>523725.01909294154</v>
      </c>
      <c r="D127" s="4">
        <f t="shared" si="5"/>
        <v>989.97655931388726</v>
      </c>
      <c r="E127" s="4">
        <f t="shared" si="6"/>
        <v>3055.0626113755466</v>
      </c>
      <c r="F127" s="4">
        <f t="shared" si="7"/>
        <v>522735.04253362765</v>
      </c>
    </row>
    <row r="128" spans="1:7" x14ac:dyDescent="0.25">
      <c r="A128" s="8">
        <v>48792</v>
      </c>
      <c r="B128">
        <v>120</v>
      </c>
      <c r="C128" s="5">
        <f t="shared" si="4"/>
        <v>522735.04253362765</v>
      </c>
      <c r="D128" s="4">
        <f t="shared" si="5"/>
        <v>995.75142257672269</v>
      </c>
      <c r="E128" s="4">
        <f t="shared" si="6"/>
        <v>3049.2877481127111</v>
      </c>
      <c r="F128" s="4">
        <f t="shared" si="7"/>
        <v>521739.29111105093</v>
      </c>
    </row>
    <row r="129" spans="1:8" x14ac:dyDescent="0.25">
      <c r="A129" s="8">
        <v>48823</v>
      </c>
      <c r="B129">
        <v>121</v>
      </c>
      <c r="C129" s="5">
        <f t="shared" si="4"/>
        <v>521739.29111105093</v>
      </c>
      <c r="D129" s="4">
        <f t="shared" si="5"/>
        <v>1001.5599725415814</v>
      </c>
      <c r="E129" s="4">
        <f t="shared" si="6"/>
        <v>3043.4791981478525</v>
      </c>
      <c r="F129" s="4">
        <f t="shared" si="7"/>
        <v>520737.73113850935</v>
      </c>
      <c r="G129">
        <f>+G117*1.05</f>
        <v>1237959.9163508557</v>
      </c>
    </row>
    <row r="130" spans="1:8" x14ac:dyDescent="0.25">
      <c r="A130" s="8">
        <v>48853</v>
      </c>
      <c r="B130">
        <v>122</v>
      </c>
      <c r="C130" s="5">
        <f t="shared" si="4"/>
        <v>520737.73113850935</v>
      </c>
      <c r="D130" s="4">
        <f t="shared" si="5"/>
        <v>1007.402405714849</v>
      </c>
      <c r="E130" s="4">
        <f t="shared" si="6"/>
        <v>3037.6367649745848</v>
      </c>
      <c r="F130" s="4">
        <f t="shared" si="7"/>
        <v>519730.3287327945</v>
      </c>
    </row>
    <row r="131" spans="1:8" x14ac:dyDescent="0.25">
      <c r="A131" s="8">
        <v>48884</v>
      </c>
      <c r="B131">
        <v>123</v>
      </c>
      <c r="C131" s="5">
        <f t="shared" si="4"/>
        <v>519730.3287327945</v>
      </c>
      <c r="D131" s="4">
        <f t="shared" si="5"/>
        <v>1013.2789197480306</v>
      </c>
      <c r="E131" s="4">
        <f t="shared" si="6"/>
        <v>3031.7602509414032</v>
      </c>
      <c r="F131" s="4">
        <f t="shared" si="7"/>
        <v>518717.04981304647</v>
      </c>
    </row>
    <row r="132" spans="1:8" x14ac:dyDescent="0.25">
      <c r="A132" s="8">
        <v>48914</v>
      </c>
      <c r="B132">
        <v>124</v>
      </c>
      <c r="C132" s="5">
        <f t="shared" si="4"/>
        <v>518717.04981304647</v>
      </c>
      <c r="D132" s="4">
        <f t="shared" si="5"/>
        <v>1019.1897134467727</v>
      </c>
      <c r="E132" s="4">
        <f t="shared" si="6"/>
        <v>3025.8494572426612</v>
      </c>
      <c r="F132" s="4">
        <f t="shared" si="7"/>
        <v>517697.8600995997</v>
      </c>
    </row>
    <row r="133" spans="1:8" x14ac:dyDescent="0.25">
      <c r="A133" s="8">
        <v>48945</v>
      </c>
      <c r="B133">
        <v>125</v>
      </c>
      <c r="C133" s="5">
        <f t="shared" si="4"/>
        <v>517697.8600995997</v>
      </c>
      <c r="D133" s="4">
        <f t="shared" si="5"/>
        <v>1025.1349867751123</v>
      </c>
      <c r="E133" s="4">
        <f t="shared" si="6"/>
        <v>3019.9041839143215</v>
      </c>
      <c r="F133" s="4">
        <f t="shared" si="7"/>
        <v>516672.72511282458</v>
      </c>
    </row>
    <row r="134" spans="1:8" x14ac:dyDescent="0.25">
      <c r="A134" s="8">
        <v>48976</v>
      </c>
      <c r="B134">
        <v>126</v>
      </c>
      <c r="C134" s="5">
        <f t="shared" si="4"/>
        <v>516672.72511282458</v>
      </c>
      <c r="D134" s="4">
        <f t="shared" si="5"/>
        <v>1031.1149408646161</v>
      </c>
      <c r="E134" s="4">
        <f t="shared" si="6"/>
        <v>3013.9242298248178</v>
      </c>
      <c r="F134" s="4">
        <f t="shared" si="7"/>
        <v>515641.61017195997</v>
      </c>
    </row>
    <row r="135" spans="1:8" x14ac:dyDescent="0.25">
      <c r="A135" s="8">
        <v>49004</v>
      </c>
      <c r="B135">
        <v>127</v>
      </c>
      <c r="C135" s="5">
        <f t="shared" si="4"/>
        <v>515641.61017195997</v>
      </c>
      <c r="D135" s="4">
        <f t="shared" si="5"/>
        <v>1037.1297780196182</v>
      </c>
      <c r="E135" s="4">
        <f t="shared" si="6"/>
        <v>3007.9093926698156</v>
      </c>
      <c r="F135" s="4">
        <f t="shared" si="7"/>
        <v>514604.48039394035</v>
      </c>
    </row>
    <row r="136" spans="1:8" x14ac:dyDescent="0.25">
      <c r="A136" s="8">
        <v>49035</v>
      </c>
      <c r="B136">
        <v>128</v>
      </c>
      <c r="C136" s="5">
        <f t="shared" si="4"/>
        <v>514604.48039394035</v>
      </c>
      <c r="D136" s="4">
        <f t="shared" si="5"/>
        <v>1043.1797017248464</v>
      </c>
      <c r="E136" s="4">
        <f t="shared" si="6"/>
        <v>3001.8594689645874</v>
      </c>
      <c r="F136" s="4">
        <f t="shared" si="7"/>
        <v>513561.3006922155</v>
      </c>
    </row>
    <row r="137" spans="1:8" x14ac:dyDescent="0.25">
      <c r="A137" s="8">
        <v>49065</v>
      </c>
      <c r="B137">
        <v>129</v>
      </c>
      <c r="C137" s="5">
        <f t="shared" si="4"/>
        <v>513561.3006922155</v>
      </c>
      <c r="D137" s="4">
        <f t="shared" si="5"/>
        <v>1049.2649166514748</v>
      </c>
      <c r="E137" s="4">
        <f t="shared" si="6"/>
        <v>2995.7742540379591</v>
      </c>
      <c r="F137" s="4">
        <f t="shared" si="7"/>
        <v>512512.03577556403</v>
      </c>
    </row>
    <row r="138" spans="1:8" x14ac:dyDescent="0.25">
      <c r="A138" s="8">
        <v>49096</v>
      </c>
      <c r="B138">
        <v>130</v>
      </c>
      <c r="C138" s="5">
        <f t="shared" si="4"/>
        <v>512512.03577556403</v>
      </c>
      <c r="D138" s="4">
        <f t="shared" si="5"/>
        <v>1055.3856286652735</v>
      </c>
      <c r="E138" s="4">
        <f t="shared" si="6"/>
        <v>2989.6535420241603</v>
      </c>
      <c r="F138" s="4">
        <f t="shared" si="7"/>
        <v>511456.65014689876</v>
      </c>
    </row>
    <row r="139" spans="1:8" x14ac:dyDescent="0.25">
      <c r="A139" s="8">
        <v>49126</v>
      </c>
      <c r="B139">
        <v>131</v>
      </c>
      <c r="C139" s="5">
        <f t="shared" ref="C139:C202" si="8">+F138</f>
        <v>511456.65014689876</v>
      </c>
      <c r="D139" s="4">
        <f t="shared" ref="D139:D202" si="9">+C139-F139</f>
        <v>1061.5420448325458</v>
      </c>
      <c r="E139" s="4">
        <f t="shared" ref="E139:E202" si="10">+$B$6-D139</f>
        <v>2983.497125856888</v>
      </c>
      <c r="F139" s="4">
        <f t="shared" ref="F139:F202" si="11">-PV($B$4/12,($B$5*12)-B139,$B$6,0)</f>
        <v>510395.10810206621</v>
      </c>
    </row>
    <row r="140" spans="1:8" x14ac:dyDescent="0.25">
      <c r="A140" s="8">
        <v>49157</v>
      </c>
      <c r="B140">
        <v>132</v>
      </c>
      <c r="C140" s="5">
        <f t="shared" si="8"/>
        <v>510395.10810206621</v>
      </c>
      <c r="D140" s="4">
        <f t="shared" si="9"/>
        <v>1067.7343734274036</v>
      </c>
      <c r="E140" s="4">
        <f t="shared" si="10"/>
        <v>2977.3047972620302</v>
      </c>
      <c r="F140" s="4">
        <f t="shared" si="11"/>
        <v>509327.37372863881</v>
      </c>
    </row>
    <row r="141" spans="1:8" x14ac:dyDescent="0.25">
      <c r="A141" s="8">
        <v>49188</v>
      </c>
      <c r="B141">
        <v>133</v>
      </c>
      <c r="C141" s="5">
        <f t="shared" si="8"/>
        <v>509327.37372863881</v>
      </c>
      <c r="D141" s="4">
        <f t="shared" si="9"/>
        <v>1073.962823939044</v>
      </c>
      <c r="E141" s="4">
        <f t="shared" si="10"/>
        <v>2971.0763467503898</v>
      </c>
      <c r="F141" s="4">
        <f t="shared" si="11"/>
        <v>508253.41090469976</v>
      </c>
      <c r="G141">
        <f>+G129*1.05</f>
        <v>1299857.9121683985</v>
      </c>
      <c r="H141" s="5">
        <f>+G141-F141</f>
        <v>791604.5012636988</v>
      </c>
    </row>
    <row r="142" spans="1:8" x14ac:dyDescent="0.25">
      <c r="A142" s="8">
        <v>49218</v>
      </c>
      <c r="B142">
        <v>134</v>
      </c>
      <c r="C142" s="5">
        <f t="shared" si="8"/>
        <v>508253.41090469976</v>
      </c>
      <c r="D142" s="4">
        <f t="shared" si="9"/>
        <v>1080.2276070786756</v>
      </c>
      <c r="E142" s="4">
        <f t="shared" si="10"/>
        <v>2964.8115636107582</v>
      </c>
      <c r="F142" s="4">
        <f t="shared" si="11"/>
        <v>507173.18329762109</v>
      </c>
    </row>
    <row r="143" spans="1:8" x14ac:dyDescent="0.25">
      <c r="A143" s="8">
        <v>49249</v>
      </c>
      <c r="B143">
        <v>135</v>
      </c>
      <c r="C143" s="5">
        <f t="shared" si="8"/>
        <v>507173.18329762109</v>
      </c>
      <c r="D143" s="4">
        <f t="shared" si="9"/>
        <v>1086.5289347866783</v>
      </c>
      <c r="E143" s="4">
        <f t="shared" si="10"/>
        <v>2958.5102359027555</v>
      </c>
      <c r="F143" s="4">
        <f t="shared" si="11"/>
        <v>506086.65436283441</v>
      </c>
    </row>
    <row r="144" spans="1:8" x14ac:dyDescent="0.25">
      <c r="A144" s="8">
        <v>49279</v>
      </c>
      <c r="B144">
        <v>136</v>
      </c>
      <c r="C144" s="5">
        <f t="shared" si="8"/>
        <v>506086.65436283441</v>
      </c>
      <c r="D144" s="4">
        <f t="shared" si="9"/>
        <v>1092.8670202395297</v>
      </c>
      <c r="E144" s="4">
        <f t="shared" si="10"/>
        <v>2952.1721504499042</v>
      </c>
      <c r="F144" s="4">
        <f t="shared" si="11"/>
        <v>504993.78734259488</v>
      </c>
    </row>
    <row r="145" spans="1:7" x14ac:dyDescent="0.25">
      <c r="A145" s="8">
        <v>49310</v>
      </c>
      <c r="B145">
        <v>137</v>
      </c>
      <c r="C145" s="5">
        <f t="shared" si="8"/>
        <v>504993.78734259488</v>
      </c>
      <c r="D145" s="4">
        <f t="shared" si="9"/>
        <v>1099.2420778576634</v>
      </c>
      <c r="E145" s="4">
        <f t="shared" si="10"/>
        <v>2945.7970928317704</v>
      </c>
      <c r="F145" s="4">
        <f t="shared" si="11"/>
        <v>503894.54526473721</v>
      </c>
    </row>
    <row r="146" spans="1:7" x14ac:dyDescent="0.25">
      <c r="A146" s="8">
        <v>49341</v>
      </c>
      <c r="B146">
        <v>138</v>
      </c>
      <c r="C146" s="5">
        <f t="shared" si="8"/>
        <v>503894.54526473721</v>
      </c>
      <c r="D146" s="4">
        <f t="shared" si="9"/>
        <v>1105.6543233117554</v>
      </c>
      <c r="E146" s="4">
        <f t="shared" si="10"/>
        <v>2939.3848473776784</v>
      </c>
      <c r="F146" s="4">
        <f t="shared" si="11"/>
        <v>502788.89094142546</v>
      </c>
    </row>
    <row r="147" spans="1:7" x14ac:dyDescent="0.25">
      <c r="A147" s="8">
        <v>49369</v>
      </c>
      <c r="B147">
        <v>139</v>
      </c>
      <c r="C147" s="5">
        <f t="shared" si="8"/>
        <v>502788.89094142546</v>
      </c>
      <c r="D147" s="4">
        <f t="shared" si="9"/>
        <v>1112.1039735311642</v>
      </c>
      <c r="E147" s="4">
        <f t="shared" si="10"/>
        <v>2932.9351971582696</v>
      </c>
      <c r="F147" s="4">
        <f t="shared" si="11"/>
        <v>501676.7869678943</v>
      </c>
    </row>
    <row r="148" spans="1:7" x14ac:dyDescent="0.25">
      <c r="A148" s="8">
        <v>49400</v>
      </c>
      <c r="B148">
        <v>140</v>
      </c>
      <c r="C148" s="5">
        <f t="shared" si="8"/>
        <v>501676.7869678943</v>
      </c>
      <c r="D148" s="4">
        <f t="shared" si="9"/>
        <v>1118.5912467099843</v>
      </c>
      <c r="E148" s="4">
        <f t="shared" si="10"/>
        <v>2926.4479239794496</v>
      </c>
      <c r="F148" s="4">
        <f t="shared" si="11"/>
        <v>500558.19572118431</v>
      </c>
    </row>
    <row r="149" spans="1:7" x14ac:dyDescent="0.25">
      <c r="A149" s="8">
        <v>49430</v>
      </c>
      <c r="B149">
        <v>141</v>
      </c>
      <c r="C149" s="5">
        <f t="shared" si="8"/>
        <v>500558.19572118431</v>
      </c>
      <c r="D149" s="4">
        <f t="shared" si="9"/>
        <v>1125.1163623158936</v>
      </c>
      <c r="E149" s="4">
        <f t="shared" si="10"/>
        <v>2919.9228083735402</v>
      </c>
      <c r="F149" s="4">
        <f t="shared" si="11"/>
        <v>499433.07935886842</v>
      </c>
    </row>
    <row r="150" spans="1:7" x14ac:dyDescent="0.25">
      <c r="A150" s="8">
        <v>49461</v>
      </c>
      <c r="B150">
        <v>142</v>
      </c>
      <c r="C150" s="5">
        <f t="shared" si="8"/>
        <v>499433.07935886842</v>
      </c>
      <c r="D150" s="4">
        <f t="shared" si="9"/>
        <v>1131.6795410960331</v>
      </c>
      <c r="E150" s="4">
        <f t="shared" si="10"/>
        <v>2913.3596295934008</v>
      </c>
      <c r="F150" s="4">
        <f t="shared" si="11"/>
        <v>498301.39981777238</v>
      </c>
    </row>
    <row r="151" spans="1:7" x14ac:dyDescent="0.25">
      <c r="A151" s="8">
        <v>49491</v>
      </c>
      <c r="B151">
        <v>143</v>
      </c>
      <c r="C151" s="5">
        <f t="shared" si="8"/>
        <v>498301.39981777238</v>
      </c>
      <c r="D151" s="4">
        <f t="shared" si="9"/>
        <v>1138.2810050857952</v>
      </c>
      <c r="E151" s="4">
        <f t="shared" si="10"/>
        <v>2906.7581656036386</v>
      </c>
      <c r="F151" s="4">
        <f t="shared" si="11"/>
        <v>497163.11881268659</v>
      </c>
    </row>
    <row r="152" spans="1:7" x14ac:dyDescent="0.25">
      <c r="A152" s="8">
        <v>49522</v>
      </c>
      <c r="B152">
        <v>144</v>
      </c>
      <c r="C152" s="5">
        <f t="shared" si="8"/>
        <v>497163.11881268659</v>
      </c>
      <c r="D152" s="4">
        <f t="shared" si="9"/>
        <v>1144.9209776154603</v>
      </c>
      <c r="E152" s="4">
        <f t="shared" si="10"/>
        <v>2900.1181930739735</v>
      </c>
      <c r="F152" s="4">
        <f t="shared" si="11"/>
        <v>496018.19783507113</v>
      </c>
    </row>
    <row r="153" spans="1:7" x14ac:dyDescent="0.25">
      <c r="A153" s="8">
        <v>49553</v>
      </c>
      <c r="B153">
        <v>145</v>
      </c>
      <c r="C153" s="5">
        <f t="shared" si="8"/>
        <v>496018.19783507113</v>
      </c>
      <c r="D153" s="4">
        <f t="shared" si="9"/>
        <v>1151.5996833181707</v>
      </c>
      <c r="E153" s="4">
        <f t="shared" si="10"/>
        <v>2893.4394873712631</v>
      </c>
      <c r="F153" s="4">
        <f t="shared" si="11"/>
        <v>494866.59815175296</v>
      </c>
      <c r="G153">
        <f>+G141*1.05</f>
        <v>1364850.8077768185</v>
      </c>
    </row>
    <row r="154" spans="1:7" x14ac:dyDescent="0.25">
      <c r="A154" s="8">
        <v>49583</v>
      </c>
      <c r="B154">
        <v>146</v>
      </c>
      <c r="C154" s="5">
        <f t="shared" si="8"/>
        <v>494866.59815175296</v>
      </c>
      <c r="D154" s="4">
        <f t="shared" si="9"/>
        <v>1158.3173481375561</v>
      </c>
      <c r="E154" s="4">
        <f t="shared" si="10"/>
        <v>2886.7218225518777</v>
      </c>
      <c r="F154" s="4">
        <f t="shared" si="11"/>
        <v>493708.2808036154</v>
      </c>
    </row>
    <row r="155" spans="1:7" x14ac:dyDescent="0.25">
      <c r="A155" s="8">
        <v>49614</v>
      </c>
      <c r="B155">
        <v>147</v>
      </c>
      <c r="C155" s="5">
        <f t="shared" si="8"/>
        <v>493708.2808036154</v>
      </c>
      <c r="D155" s="4">
        <f t="shared" si="9"/>
        <v>1165.0741993349511</v>
      </c>
      <c r="E155" s="4">
        <f t="shared" si="10"/>
        <v>2879.9649713544827</v>
      </c>
      <c r="F155" s="4">
        <f t="shared" si="11"/>
        <v>492543.20660428045</v>
      </c>
    </row>
    <row r="156" spans="1:7" x14ac:dyDescent="0.25">
      <c r="A156" s="8">
        <v>49644</v>
      </c>
      <c r="B156">
        <v>148</v>
      </c>
      <c r="C156" s="5">
        <f t="shared" si="8"/>
        <v>492543.20660428045</v>
      </c>
      <c r="D156" s="4">
        <f t="shared" si="9"/>
        <v>1171.8704654978355</v>
      </c>
      <c r="E156" s="4">
        <f t="shared" si="10"/>
        <v>2873.1687051915983</v>
      </c>
      <c r="F156" s="4">
        <f t="shared" si="11"/>
        <v>491371.33613878262</v>
      </c>
    </row>
    <row r="157" spans="1:7" x14ac:dyDescent="0.25">
      <c r="A157" s="8">
        <v>49675</v>
      </c>
      <c r="B157">
        <v>149</v>
      </c>
      <c r="C157" s="5">
        <f t="shared" si="8"/>
        <v>491371.33613878262</v>
      </c>
      <c r="D157" s="4">
        <f t="shared" si="9"/>
        <v>1178.7063765465282</v>
      </c>
      <c r="E157" s="4">
        <f t="shared" si="10"/>
        <v>2866.3327941429056</v>
      </c>
      <c r="F157" s="4">
        <f t="shared" si="11"/>
        <v>490192.62976223609</v>
      </c>
    </row>
    <row r="158" spans="1:7" x14ac:dyDescent="0.25">
      <c r="A158" s="8">
        <v>49706</v>
      </c>
      <c r="B158">
        <v>150</v>
      </c>
      <c r="C158" s="5">
        <f t="shared" si="8"/>
        <v>490192.62976223609</v>
      </c>
      <c r="D158" s="4">
        <f t="shared" si="9"/>
        <v>1185.5821637430927</v>
      </c>
      <c r="E158" s="4">
        <f t="shared" si="10"/>
        <v>2859.4570069463412</v>
      </c>
      <c r="F158" s="4">
        <f t="shared" si="11"/>
        <v>489007.04759849299</v>
      </c>
    </row>
    <row r="159" spans="1:7" x14ac:dyDescent="0.25">
      <c r="A159" s="8">
        <v>49735</v>
      </c>
      <c r="B159">
        <v>151</v>
      </c>
      <c r="C159" s="5">
        <f t="shared" si="8"/>
        <v>489007.04759849299</v>
      </c>
      <c r="D159" s="4">
        <f t="shared" si="9"/>
        <v>1192.4980596982059</v>
      </c>
      <c r="E159" s="4">
        <f t="shared" si="10"/>
        <v>2852.5411109912279</v>
      </c>
      <c r="F159" s="4">
        <f t="shared" si="11"/>
        <v>487814.54953879479</v>
      </c>
    </row>
    <row r="160" spans="1:7" x14ac:dyDescent="0.25">
      <c r="A160" s="8">
        <v>49766</v>
      </c>
      <c r="B160">
        <v>152</v>
      </c>
      <c r="C160" s="5">
        <f t="shared" si="8"/>
        <v>487814.54953879479</v>
      </c>
      <c r="D160" s="4">
        <f t="shared" si="9"/>
        <v>1199.454298379831</v>
      </c>
      <c r="E160" s="4">
        <f t="shared" si="10"/>
        <v>2845.5848723096028</v>
      </c>
      <c r="F160" s="4">
        <f t="shared" si="11"/>
        <v>486615.09524041496</v>
      </c>
    </row>
    <row r="161" spans="1:7" x14ac:dyDescent="0.25">
      <c r="A161" s="8">
        <v>49796</v>
      </c>
      <c r="B161">
        <v>153</v>
      </c>
      <c r="C161" s="5">
        <f t="shared" si="8"/>
        <v>486615.09524041496</v>
      </c>
      <c r="D161" s="4">
        <f t="shared" si="9"/>
        <v>1206.4511151203187</v>
      </c>
      <c r="E161" s="4">
        <f t="shared" si="10"/>
        <v>2838.5880555691151</v>
      </c>
      <c r="F161" s="4">
        <f t="shared" si="11"/>
        <v>485408.64412529464</v>
      </c>
    </row>
    <row r="162" spans="1:7" x14ac:dyDescent="0.25">
      <c r="A162" s="8">
        <v>49827</v>
      </c>
      <c r="B162">
        <v>154</v>
      </c>
      <c r="C162" s="5">
        <f t="shared" si="8"/>
        <v>485408.64412529464</v>
      </c>
      <c r="D162" s="4">
        <f t="shared" si="9"/>
        <v>1213.4887466251967</v>
      </c>
      <c r="E162" s="4">
        <f t="shared" si="10"/>
        <v>2831.5504240642372</v>
      </c>
      <c r="F162" s="4">
        <f t="shared" si="11"/>
        <v>484195.15537866944</v>
      </c>
    </row>
    <row r="163" spans="1:7" x14ac:dyDescent="0.25">
      <c r="A163" s="8">
        <v>49857</v>
      </c>
      <c r="B163">
        <v>155</v>
      </c>
      <c r="C163" s="5">
        <f t="shared" si="8"/>
        <v>484195.15537866944</v>
      </c>
      <c r="D163" s="4">
        <f t="shared" si="9"/>
        <v>1220.5674309805618</v>
      </c>
      <c r="E163" s="4">
        <f t="shared" si="10"/>
        <v>2824.4717397088721</v>
      </c>
      <c r="F163" s="4">
        <f t="shared" si="11"/>
        <v>482974.58794768888</v>
      </c>
    </row>
    <row r="164" spans="1:7" x14ac:dyDescent="0.25">
      <c r="A164" s="8">
        <v>49888</v>
      </c>
      <c r="B164">
        <v>156</v>
      </c>
      <c r="C164" s="5">
        <f t="shared" si="8"/>
        <v>482974.58794768888</v>
      </c>
      <c r="D164" s="4">
        <f t="shared" si="9"/>
        <v>1227.6874076612876</v>
      </c>
      <c r="E164" s="4">
        <f t="shared" si="10"/>
        <v>2817.3517630281463</v>
      </c>
      <c r="F164" s="4">
        <f t="shared" si="11"/>
        <v>481746.90054002759</v>
      </c>
    </row>
    <row r="165" spans="1:7" x14ac:dyDescent="0.25">
      <c r="A165" s="8">
        <v>49919</v>
      </c>
      <c r="B165">
        <v>157</v>
      </c>
      <c r="C165" s="5">
        <f t="shared" si="8"/>
        <v>481746.90054002759</v>
      </c>
      <c r="D165" s="4">
        <f t="shared" si="9"/>
        <v>1234.8489175392315</v>
      </c>
      <c r="E165" s="4">
        <f t="shared" si="10"/>
        <v>2810.1902531502024</v>
      </c>
      <c r="F165" s="4">
        <f t="shared" si="11"/>
        <v>480512.05162248836</v>
      </c>
      <c r="G165">
        <f>+G153*1.05</f>
        <v>1433093.3481656595</v>
      </c>
    </row>
    <row r="166" spans="1:7" x14ac:dyDescent="0.25">
      <c r="A166" s="8">
        <v>49949</v>
      </c>
      <c r="B166">
        <v>158</v>
      </c>
      <c r="C166" s="5">
        <f t="shared" si="8"/>
        <v>480512.05162248836</v>
      </c>
      <c r="D166" s="4">
        <f t="shared" si="9"/>
        <v>1242.0522028916166</v>
      </c>
      <c r="E166" s="4">
        <f t="shared" si="10"/>
        <v>2802.9869677978172</v>
      </c>
      <c r="F166" s="4">
        <f t="shared" si="11"/>
        <v>479269.99941959674</v>
      </c>
    </row>
    <row r="167" spans="1:7" x14ac:dyDescent="0.25">
      <c r="A167" s="8">
        <v>49980</v>
      </c>
      <c r="B167">
        <v>159</v>
      </c>
      <c r="C167" s="5">
        <f t="shared" si="8"/>
        <v>479269.99941959674</v>
      </c>
      <c r="D167" s="4">
        <f t="shared" si="9"/>
        <v>1249.2975074084243</v>
      </c>
      <c r="E167" s="4">
        <f t="shared" si="10"/>
        <v>2795.7416632810096</v>
      </c>
      <c r="F167" s="4">
        <f t="shared" si="11"/>
        <v>478020.70191218832</v>
      </c>
    </row>
    <row r="168" spans="1:7" x14ac:dyDescent="0.25">
      <c r="A168" s="8">
        <v>50010</v>
      </c>
      <c r="B168">
        <v>160</v>
      </c>
      <c r="C168" s="5">
        <f t="shared" si="8"/>
        <v>478020.70191218832</v>
      </c>
      <c r="D168" s="4">
        <f t="shared" si="9"/>
        <v>1256.5850762017071</v>
      </c>
      <c r="E168" s="4">
        <f t="shared" si="10"/>
        <v>2788.4540944877267</v>
      </c>
      <c r="F168" s="4">
        <f t="shared" si="11"/>
        <v>476764.11683598661</v>
      </c>
    </row>
    <row r="169" spans="1:7" x14ac:dyDescent="0.25">
      <c r="A169" s="8">
        <v>50041</v>
      </c>
      <c r="B169">
        <v>161</v>
      </c>
      <c r="C169" s="5">
        <f t="shared" si="8"/>
        <v>476764.11683598661</v>
      </c>
      <c r="D169" s="4">
        <f t="shared" si="9"/>
        <v>1263.9151558128651</v>
      </c>
      <c r="E169" s="4">
        <f t="shared" si="10"/>
        <v>2781.1240148765687</v>
      </c>
      <c r="F169" s="4">
        <f t="shared" si="11"/>
        <v>475500.20168017375</v>
      </c>
    </row>
    <row r="170" spans="1:7" x14ac:dyDescent="0.25">
      <c r="A170" s="8">
        <v>50072</v>
      </c>
      <c r="B170">
        <v>162</v>
      </c>
      <c r="C170" s="5">
        <f t="shared" si="8"/>
        <v>475500.20168017375</v>
      </c>
      <c r="D170" s="4">
        <f t="shared" si="9"/>
        <v>1271.2879942216678</v>
      </c>
      <c r="E170" s="4">
        <f t="shared" si="10"/>
        <v>2773.7511764677661</v>
      </c>
      <c r="F170" s="4">
        <f t="shared" si="11"/>
        <v>474228.91368595208</v>
      </c>
    </row>
    <row r="171" spans="1:7" x14ac:dyDescent="0.25">
      <c r="A171" s="8">
        <v>50100</v>
      </c>
      <c r="B171">
        <v>163</v>
      </c>
      <c r="C171" s="5">
        <f t="shared" si="8"/>
        <v>474228.91368595208</v>
      </c>
      <c r="D171" s="4">
        <f t="shared" si="9"/>
        <v>1278.7038408547523</v>
      </c>
      <c r="E171" s="4">
        <f t="shared" si="10"/>
        <v>2766.3353298346815</v>
      </c>
      <c r="F171" s="4">
        <f t="shared" si="11"/>
        <v>472950.20984509733</v>
      </c>
    </row>
    <row r="172" spans="1:7" x14ac:dyDescent="0.25">
      <c r="A172" s="8">
        <v>50131</v>
      </c>
      <c r="B172">
        <v>164</v>
      </c>
      <c r="C172" s="5">
        <f t="shared" si="8"/>
        <v>472950.20984509733</v>
      </c>
      <c r="D172" s="4">
        <f t="shared" si="9"/>
        <v>1286.1629465930746</v>
      </c>
      <c r="E172" s="4">
        <f t="shared" si="10"/>
        <v>2758.8762240963592</v>
      </c>
      <c r="F172" s="4">
        <f t="shared" si="11"/>
        <v>471664.04689850425</v>
      </c>
    </row>
    <row r="173" spans="1:7" x14ac:dyDescent="0.25">
      <c r="A173" s="8">
        <v>50161</v>
      </c>
      <c r="B173">
        <v>165</v>
      </c>
      <c r="C173" s="5">
        <f t="shared" si="8"/>
        <v>471664.04689850425</v>
      </c>
      <c r="D173" s="4">
        <f t="shared" si="9"/>
        <v>1293.6655637815129</v>
      </c>
      <c r="E173" s="4">
        <f t="shared" si="10"/>
        <v>2751.3736069079209</v>
      </c>
      <c r="F173" s="4">
        <f t="shared" si="11"/>
        <v>470370.38133472274</v>
      </c>
    </row>
    <row r="174" spans="1:7" x14ac:dyDescent="0.25">
      <c r="A174" s="8">
        <v>50192</v>
      </c>
      <c r="B174">
        <v>166</v>
      </c>
      <c r="C174" s="5">
        <f t="shared" si="8"/>
        <v>470370.38133472274</v>
      </c>
      <c r="D174" s="4">
        <f t="shared" si="9"/>
        <v>1301.211946236901</v>
      </c>
      <c r="E174" s="4">
        <f t="shared" si="10"/>
        <v>2743.8272244525328</v>
      </c>
      <c r="F174" s="4">
        <f t="shared" si="11"/>
        <v>469069.16938848584</v>
      </c>
    </row>
    <row r="175" spans="1:7" x14ac:dyDescent="0.25">
      <c r="A175" s="8">
        <v>50222</v>
      </c>
      <c r="B175">
        <v>167</v>
      </c>
      <c r="C175" s="5">
        <f t="shared" si="8"/>
        <v>469069.16938848584</v>
      </c>
      <c r="D175" s="4">
        <f t="shared" si="9"/>
        <v>1308.8023492565844</v>
      </c>
      <c r="E175" s="4">
        <f t="shared" si="10"/>
        <v>2736.2368214328494</v>
      </c>
      <c r="F175" s="4">
        <f t="shared" si="11"/>
        <v>467760.36703922926</v>
      </c>
    </row>
    <row r="176" spans="1:7" x14ac:dyDescent="0.25">
      <c r="A176" s="8">
        <v>50253</v>
      </c>
      <c r="B176">
        <v>168</v>
      </c>
      <c r="C176" s="5">
        <f t="shared" si="8"/>
        <v>467760.36703922926</v>
      </c>
      <c r="D176" s="4">
        <f t="shared" si="9"/>
        <v>1316.43702962721</v>
      </c>
      <c r="E176" s="4">
        <f t="shared" si="10"/>
        <v>2728.6021410622238</v>
      </c>
      <c r="F176" s="4">
        <f t="shared" si="11"/>
        <v>466443.93000960205</v>
      </c>
    </row>
    <row r="177" spans="1:7" x14ac:dyDescent="0.25">
      <c r="A177" s="8">
        <v>50284</v>
      </c>
      <c r="B177">
        <v>169</v>
      </c>
      <c r="C177" s="5">
        <f t="shared" si="8"/>
        <v>466443.93000960205</v>
      </c>
      <c r="D177" s="4">
        <f t="shared" si="9"/>
        <v>1324.1162456333986</v>
      </c>
      <c r="E177" s="4">
        <f t="shared" si="10"/>
        <v>2720.9229250560352</v>
      </c>
      <c r="F177" s="4">
        <f t="shared" si="11"/>
        <v>465119.81376396865</v>
      </c>
      <c r="G177">
        <f>+G165*1.05</f>
        <v>1504748.0155739426</v>
      </c>
    </row>
    <row r="178" spans="1:7" x14ac:dyDescent="0.25">
      <c r="A178" s="8">
        <v>50314</v>
      </c>
      <c r="B178">
        <v>170</v>
      </c>
      <c r="C178" s="5">
        <f t="shared" si="8"/>
        <v>465119.81376396865</v>
      </c>
      <c r="D178" s="4">
        <f t="shared" si="9"/>
        <v>1331.8402570663602</v>
      </c>
      <c r="E178" s="4">
        <f t="shared" si="10"/>
        <v>2713.1989136230736</v>
      </c>
      <c r="F178" s="4">
        <f t="shared" si="11"/>
        <v>463787.97350690229</v>
      </c>
    </row>
    <row r="179" spans="1:7" x14ac:dyDescent="0.25">
      <c r="A179" s="8">
        <v>50345</v>
      </c>
      <c r="B179">
        <v>171</v>
      </c>
      <c r="C179" s="5">
        <f t="shared" si="8"/>
        <v>463787.97350690229</v>
      </c>
      <c r="D179" s="4">
        <f t="shared" si="9"/>
        <v>1339.6093252325081</v>
      </c>
      <c r="E179" s="4">
        <f t="shared" si="10"/>
        <v>2705.4298454569257</v>
      </c>
      <c r="F179" s="4">
        <f t="shared" si="11"/>
        <v>462448.36418166978</v>
      </c>
    </row>
    <row r="180" spans="1:7" x14ac:dyDescent="0.25">
      <c r="A180" s="8">
        <v>50375</v>
      </c>
      <c r="B180">
        <v>172</v>
      </c>
      <c r="C180" s="5">
        <f t="shared" si="8"/>
        <v>462448.36418166978</v>
      </c>
      <c r="D180" s="4">
        <f t="shared" si="9"/>
        <v>1347.4237129630637</v>
      </c>
      <c r="E180" s="4">
        <f t="shared" si="10"/>
        <v>2697.6154577263701</v>
      </c>
      <c r="F180" s="4">
        <f t="shared" si="11"/>
        <v>461100.94046870671</v>
      </c>
    </row>
    <row r="181" spans="1:7" x14ac:dyDescent="0.25">
      <c r="A181" s="8">
        <v>50406</v>
      </c>
      <c r="B181">
        <v>173</v>
      </c>
      <c r="C181" s="5">
        <f t="shared" si="8"/>
        <v>461100.94046870671</v>
      </c>
      <c r="D181" s="4">
        <f t="shared" si="9"/>
        <v>1355.2836846219725</v>
      </c>
      <c r="E181" s="4">
        <f t="shared" si="10"/>
        <v>2689.7554860674613</v>
      </c>
      <c r="F181" s="4">
        <f t="shared" si="11"/>
        <v>459745.65678408474</v>
      </c>
    </row>
    <row r="182" spans="1:7" x14ac:dyDescent="0.25">
      <c r="A182" s="8">
        <v>50437</v>
      </c>
      <c r="B182">
        <v>174</v>
      </c>
      <c r="C182" s="5">
        <f t="shared" si="8"/>
        <v>459745.65678408474</v>
      </c>
      <c r="D182" s="4">
        <f t="shared" si="9"/>
        <v>1363.1895061155083</v>
      </c>
      <c r="E182" s="4">
        <f t="shared" si="10"/>
        <v>2681.8496645739256</v>
      </c>
      <c r="F182" s="4">
        <f t="shared" si="11"/>
        <v>458382.46727796923</v>
      </c>
    </row>
    <row r="183" spans="1:7" x14ac:dyDescent="0.25">
      <c r="A183" s="8">
        <v>50465</v>
      </c>
      <c r="B183">
        <v>175</v>
      </c>
      <c r="C183" s="5">
        <f t="shared" si="8"/>
        <v>458382.46727796923</v>
      </c>
      <c r="D183" s="4">
        <f t="shared" si="9"/>
        <v>1371.1414449012955</v>
      </c>
      <c r="E183" s="4">
        <f t="shared" si="10"/>
        <v>2673.8977257881384</v>
      </c>
      <c r="F183" s="4">
        <f t="shared" si="11"/>
        <v>457011.32583306794</v>
      </c>
    </row>
    <row r="184" spans="1:7" x14ac:dyDescent="0.25">
      <c r="A184" s="8">
        <v>50496</v>
      </c>
      <c r="B184">
        <v>176</v>
      </c>
      <c r="C184" s="5">
        <f t="shared" si="8"/>
        <v>457011.32583306794</v>
      </c>
      <c r="D184" s="4">
        <f t="shared" si="9"/>
        <v>1379.1397699965746</v>
      </c>
      <c r="E184" s="4">
        <f t="shared" si="10"/>
        <v>2665.8994006928592</v>
      </c>
      <c r="F184" s="4">
        <f t="shared" si="11"/>
        <v>455632.18606307136</v>
      </c>
    </row>
    <row r="185" spans="1:7" x14ac:dyDescent="0.25">
      <c r="A185" s="8">
        <v>50526</v>
      </c>
      <c r="B185">
        <v>177</v>
      </c>
      <c r="C185" s="5">
        <f t="shared" si="8"/>
        <v>455632.18606307136</v>
      </c>
      <c r="D185" s="4">
        <f t="shared" si="9"/>
        <v>1387.1847519882722</v>
      </c>
      <c r="E185" s="4">
        <f t="shared" si="10"/>
        <v>2657.8544187011616</v>
      </c>
      <c r="F185" s="4">
        <f t="shared" si="11"/>
        <v>454245.00131108309</v>
      </c>
    </row>
    <row r="186" spans="1:7" x14ac:dyDescent="0.25">
      <c r="A186" s="8">
        <v>50557</v>
      </c>
      <c r="B186">
        <v>178</v>
      </c>
      <c r="C186" s="5">
        <f t="shared" si="8"/>
        <v>454245.00131108309</v>
      </c>
      <c r="D186" s="4">
        <f t="shared" si="9"/>
        <v>1395.2766630413244</v>
      </c>
      <c r="E186" s="4">
        <f t="shared" si="10"/>
        <v>2649.7625076481095</v>
      </c>
      <c r="F186" s="4">
        <f t="shared" si="11"/>
        <v>452849.72464804177</v>
      </c>
    </row>
    <row r="187" spans="1:7" x14ac:dyDescent="0.25">
      <c r="A187" s="8">
        <v>50587</v>
      </c>
      <c r="B187">
        <v>179</v>
      </c>
      <c r="C187" s="5">
        <f t="shared" si="8"/>
        <v>452849.72464804177</v>
      </c>
      <c r="D187" s="4">
        <f t="shared" si="9"/>
        <v>1403.4157769092126</v>
      </c>
      <c r="E187" s="4">
        <f t="shared" si="10"/>
        <v>2641.6233937802212</v>
      </c>
      <c r="F187" s="4">
        <f t="shared" si="11"/>
        <v>451446.30887113255</v>
      </c>
    </row>
    <row r="188" spans="1:7" x14ac:dyDescent="0.25">
      <c r="A188" s="8">
        <v>50618</v>
      </c>
      <c r="B188">
        <v>180</v>
      </c>
      <c r="C188" s="5">
        <f t="shared" si="8"/>
        <v>451446.30887113255</v>
      </c>
      <c r="D188" s="4">
        <f t="shared" si="9"/>
        <v>1411.6023689411813</v>
      </c>
      <c r="E188" s="4">
        <f t="shared" si="10"/>
        <v>2633.4368017482525</v>
      </c>
      <c r="F188" s="4">
        <f t="shared" si="11"/>
        <v>450034.70650219137</v>
      </c>
    </row>
    <row r="189" spans="1:7" x14ac:dyDescent="0.25">
      <c r="A189" s="8">
        <v>50649</v>
      </c>
      <c r="B189">
        <v>181</v>
      </c>
      <c r="C189" s="5">
        <f t="shared" si="8"/>
        <v>450034.70650219137</v>
      </c>
      <c r="D189" s="4">
        <f t="shared" si="9"/>
        <v>1419.8367160932394</v>
      </c>
      <c r="E189" s="4">
        <f t="shared" si="10"/>
        <v>2625.2024545961945</v>
      </c>
      <c r="F189" s="4">
        <f t="shared" si="11"/>
        <v>448614.86978609813</v>
      </c>
      <c r="G189">
        <f>+G177*1.05</f>
        <v>1579985.4163526397</v>
      </c>
    </row>
    <row r="190" spans="1:7" x14ac:dyDescent="0.25">
      <c r="A190" s="8">
        <v>50679</v>
      </c>
      <c r="B190">
        <v>182</v>
      </c>
      <c r="C190" s="5">
        <f t="shared" si="8"/>
        <v>448614.86978609813</v>
      </c>
      <c r="D190" s="4">
        <f t="shared" si="9"/>
        <v>1428.1190969372983</v>
      </c>
      <c r="E190" s="4">
        <f t="shared" si="10"/>
        <v>2616.9200737521355</v>
      </c>
      <c r="F190" s="4">
        <f t="shared" si="11"/>
        <v>447186.75068916084</v>
      </c>
    </row>
    <row r="191" spans="1:7" x14ac:dyDescent="0.25">
      <c r="A191" s="8">
        <v>50710</v>
      </c>
      <c r="B191">
        <v>183</v>
      </c>
      <c r="C191" s="5">
        <f t="shared" si="8"/>
        <v>447186.75068916084</v>
      </c>
      <c r="D191" s="4">
        <f t="shared" si="9"/>
        <v>1436.4497916693217</v>
      </c>
      <c r="E191" s="4">
        <f t="shared" si="10"/>
        <v>2608.5893790201121</v>
      </c>
      <c r="F191" s="4">
        <f t="shared" si="11"/>
        <v>445750.30089749151</v>
      </c>
    </row>
    <row r="192" spans="1:7" x14ac:dyDescent="0.25">
      <c r="A192" s="8">
        <v>50740</v>
      </c>
      <c r="B192">
        <v>184</v>
      </c>
      <c r="C192" s="5">
        <f t="shared" si="8"/>
        <v>445750.30089749151</v>
      </c>
      <c r="D192" s="4">
        <f t="shared" si="9"/>
        <v>1444.8290821207338</v>
      </c>
      <c r="E192" s="4">
        <f t="shared" si="10"/>
        <v>2600.2100885687</v>
      </c>
      <c r="F192" s="4">
        <f t="shared" si="11"/>
        <v>444305.47181537078</v>
      </c>
    </row>
    <row r="193" spans="1:7" x14ac:dyDescent="0.25">
      <c r="A193" s="8">
        <v>50771</v>
      </c>
      <c r="B193">
        <v>185</v>
      </c>
      <c r="C193" s="5">
        <f t="shared" si="8"/>
        <v>444305.47181537078</v>
      </c>
      <c r="D193" s="4">
        <f t="shared" si="9"/>
        <v>1453.2572517664521</v>
      </c>
      <c r="E193" s="4">
        <f t="shared" si="10"/>
        <v>2591.7819189229817</v>
      </c>
      <c r="F193" s="4">
        <f t="shared" si="11"/>
        <v>442852.21456360433</v>
      </c>
    </row>
    <row r="194" spans="1:7" x14ac:dyDescent="0.25">
      <c r="A194" s="8">
        <v>50802</v>
      </c>
      <c r="B194">
        <v>186</v>
      </c>
      <c r="C194" s="5">
        <f t="shared" si="8"/>
        <v>442852.21456360433</v>
      </c>
      <c r="D194" s="4">
        <f t="shared" si="9"/>
        <v>1461.7345857350156</v>
      </c>
      <c r="E194" s="4">
        <f t="shared" si="10"/>
        <v>2583.3045849544183</v>
      </c>
      <c r="F194" s="4">
        <f t="shared" si="11"/>
        <v>441390.47997786931</v>
      </c>
    </row>
    <row r="195" spans="1:7" x14ac:dyDescent="0.25">
      <c r="A195" s="8">
        <v>50830</v>
      </c>
      <c r="B195">
        <v>187</v>
      </c>
      <c r="C195" s="5">
        <f t="shared" si="8"/>
        <v>441390.47997786931</v>
      </c>
      <c r="D195" s="4">
        <f t="shared" si="9"/>
        <v>1470.2613708185963</v>
      </c>
      <c r="E195" s="4">
        <f t="shared" si="10"/>
        <v>2574.7777998708375</v>
      </c>
      <c r="F195" s="4">
        <f t="shared" si="11"/>
        <v>439920.21860705072</v>
      </c>
    </row>
    <row r="196" spans="1:7" x14ac:dyDescent="0.25">
      <c r="A196" s="8">
        <v>50861</v>
      </c>
      <c r="B196">
        <v>188</v>
      </c>
      <c r="C196" s="5">
        <f t="shared" si="8"/>
        <v>439920.21860705072</v>
      </c>
      <c r="D196" s="4">
        <f t="shared" si="9"/>
        <v>1478.8378954817308</v>
      </c>
      <c r="E196" s="4">
        <f t="shared" si="10"/>
        <v>2566.201275207703</v>
      </c>
      <c r="F196" s="4">
        <f t="shared" si="11"/>
        <v>438441.38071156899</v>
      </c>
    </row>
    <row r="197" spans="1:7" x14ac:dyDescent="0.25">
      <c r="A197" s="8">
        <v>50891</v>
      </c>
      <c r="B197">
        <v>189</v>
      </c>
      <c r="C197" s="5">
        <f t="shared" si="8"/>
        <v>438441.38071156899</v>
      </c>
      <c r="D197" s="4">
        <f t="shared" si="9"/>
        <v>1487.4644498717971</v>
      </c>
      <c r="E197" s="4">
        <f t="shared" si="10"/>
        <v>2557.5747208176367</v>
      </c>
      <c r="F197" s="4">
        <f t="shared" si="11"/>
        <v>436953.91626169719</v>
      </c>
    </row>
    <row r="198" spans="1:7" x14ac:dyDescent="0.25">
      <c r="A198" s="8">
        <v>50922</v>
      </c>
      <c r="B198">
        <v>190</v>
      </c>
      <c r="C198" s="5">
        <f t="shared" si="8"/>
        <v>436953.91626169719</v>
      </c>
      <c r="D198" s="4">
        <f t="shared" si="9"/>
        <v>1496.141325829667</v>
      </c>
      <c r="E198" s="4">
        <f t="shared" si="10"/>
        <v>2548.8978448597668</v>
      </c>
      <c r="F198" s="4">
        <f t="shared" si="11"/>
        <v>435457.77493586752</v>
      </c>
    </row>
    <row r="199" spans="1:7" x14ac:dyDescent="0.25">
      <c r="A199" s="8">
        <v>50952</v>
      </c>
      <c r="B199">
        <v>191</v>
      </c>
      <c r="C199" s="5">
        <f t="shared" si="8"/>
        <v>435457.77493586752</v>
      </c>
      <c r="D199" s="4">
        <f t="shared" si="9"/>
        <v>1504.8688168968074</v>
      </c>
      <c r="E199" s="4">
        <f t="shared" si="10"/>
        <v>2540.1703537926264</v>
      </c>
      <c r="F199" s="4">
        <f t="shared" si="11"/>
        <v>433952.90611897071</v>
      </c>
    </row>
    <row r="200" spans="1:7" x14ac:dyDescent="0.25">
      <c r="A200" s="8">
        <v>50983</v>
      </c>
      <c r="B200">
        <v>192</v>
      </c>
      <c r="C200" s="5">
        <f t="shared" si="8"/>
        <v>433952.90611897071</v>
      </c>
      <c r="D200" s="4">
        <f t="shared" si="9"/>
        <v>1513.6472183287842</v>
      </c>
      <c r="E200" s="4">
        <f t="shared" si="10"/>
        <v>2531.3919523606496</v>
      </c>
      <c r="F200" s="4">
        <f t="shared" si="11"/>
        <v>432439.25890064193</v>
      </c>
    </row>
    <row r="201" spans="1:7" x14ac:dyDescent="0.25">
      <c r="A201" s="8">
        <v>51014</v>
      </c>
      <c r="B201">
        <v>193</v>
      </c>
      <c r="C201" s="5">
        <f t="shared" si="8"/>
        <v>432439.25890064193</v>
      </c>
      <c r="D201" s="4">
        <f t="shared" si="9"/>
        <v>1522.4768271023058</v>
      </c>
      <c r="E201" s="4">
        <f t="shared" si="10"/>
        <v>2522.562343587128</v>
      </c>
      <c r="F201" s="4">
        <f t="shared" si="11"/>
        <v>430916.78207353962</v>
      </c>
      <c r="G201">
        <f>+G189*1.05</f>
        <v>1658984.6871702718</v>
      </c>
    </row>
    <row r="202" spans="1:7" x14ac:dyDescent="0.25">
      <c r="A202" s="8">
        <v>51044</v>
      </c>
      <c r="B202">
        <v>194</v>
      </c>
      <c r="C202" s="5">
        <f t="shared" si="8"/>
        <v>430916.78207353962</v>
      </c>
      <c r="D202" s="4">
        <f t="shared" si="9"/>
        <v>1531.3579419271555</v>
      </c>
      <c r="E202" s="4">
        <f t="shared" si="10"/>
        <v>2513.6812287622784</v>
      </c>
      <c r="F202" s="4">
        <f t="shared" si="11"/>
        <v>429385.42413161247</v>
      </c>
    </row>
    <row r="203" spans="1:7" x14ac:dyDescent="0.25">
      <c r="A203" s="8">
        <v>51075</v>
      </c>
      <c r="B203">
        <v>195</v>
      </c>
      <c r="C203" s="5">
        <f t="shared" ref="C203:C266" si="12">+F202</f>
        <v>429385.42413161247</v>
      </c>
      <c r="D203" s="4">
        <f t="shared" ref="D203:D266" si="13">+C203-F203</f>
        <v>1540.2908632550389</v>
      </c>
      <c r="E203" s="4">
        <f t="shared" ref="E203:E266" si="14">+$B$6-D203</f>
        <v>2504.748307434395</v>
      </c>
      <c r="F203" s="4">
        <f t="shared" ref="F203:F266" si="15">-PV($B$4/12,($B$5*12)-B203,$B$6,0)</f>
        <v>427845.13326835743</v>
      </c>
    </row>
    <row r="204" spans="1:7" x14ac:dyDescent="0.25">
      <c r="A204" s="8">
        <v>51105</v>
      </c>
      <c r="B204">
        <v>196</v>
      </c>
      <c r="C204" s="5">
        <f t="shared" si="12"/>
        <v>427845.13326835743</v>
      </c>
      <c r="D204" s="4">
        <f t="shared" si="13"/>
        <v>1549.2758932908182</v>
      </c>
      <c r="E204" s="4">
        <f t="shared" si="14"/>
        <v>2495.7632773986156</v>
      </c>
      <c r="F204" s="4">
        <f t="shared" si="15"/>
        <v>426295.85737506661</v>
      </c>
    </row>
    <row r="205" spans="1:7" x14ac:dyDescent="0.25">
      <c r="A205" s="8">
        <v>51136</v>
      </c>
      <c r="B205">
        <v>197</v>
      </c>
      <c r="C205" s="5">
        <f t="shared" si="12"/>
        <v>426295.85737506661</v>
      </c>
      <c r="D205" s="4">
        <f t="shared" si="13"/>
        <v>1558.3133360014181</v>
      </c>
      <c r="E205" s="4">
        <f t="shared" si="14"/>
        <v>2486.7258346880158</v>
      </c>
      <c r="F205" s="4">
        <f t="shared" si="15"/>
        <v>424737.54403906519</v>
      </c>
    </row>
    <row r="206" spans="1:7" x14ac:dyDescent="0.25">
      <c r="A206" s="8">
        <v>51167</v>
      </c>
      <c r="B206">
        <v>198</v>
      </c>
      <c r="C206" s="5">
        <f t="shared" si="12"/>
        <v>424737.54403906519</v>
      </c>
      <c r="D206" s="4">
        <f t="shared" si="13"/>
        <v>1567.4034971282235</v>
      </c>
      <c r="E206" s="4">
        <f t="shared" si="14"/>
        <v>2477.6356735612103</v>
      </c>
      <c r="F206" s="4">
        <f t="shared" si="15"/>
        <v>423170.14054193697</v>
      </c>
    </row>
    <row r="207" spans="1:7" x14ac:dyDescent="0.25">
      <c r="A207" s="8">
        <v>51196</v>
      </c>
      <c r="B207">
        <v>199</v>
      </c>
      <c r="C207" s="5">
        <f t="shared" si="12"/>
        <v>423170.14054193697</v>
      </c>
      <c r="D207" s="4">
        <f t="shared" si="13"/>
        <v>1576.5466841948219</v>
      </c>
      <c r="E207" s="4">
        <f t="shared" si="14"/>
        <v>2468.492486494612</v>
      </c>
      <c r="F207" s="4">
        <f t="shared" si="15"/>
        <v>421593.59385774215</v>
      </c>
    </row>
    <row r="208" spans="1:7" x14ac:dyDescent="0.25">
      <c r="A208" s="8">
        <v>51227</v>
      </c>
      <c r="B208">
        <v>200</v>
      </c>
      <c r="C208" s="5">
        <f t="shared" si="12"/>
        <v>421593.59385774215</v>
      </c>
      <c r="D208" s="4">
        <f t="shared" si="13"/>
        <v>1585.7432065192261</v>
      </c>
      <c r="E208" s="4">
        <f t="shared" si="14"/>
        <v>2459.2959641702078</v>
      </c>
      <c r="F208" s="4">
        <f t="shared" si="15"/>
        <v>420007.85065122292</v>
      </c>
    </row>
    <row r="209" spans="1:7" x14ac:dyDescent="0.25">
      <c r="A209" s="8">
        <v>51257</v>
      </c>
      <c r="B209">
        <v>201</v>
      </c>
      <c r="C209" s="5">
        <f t="shared" si="12"/>
        <v>420007.85065122292</v>
      </c>
      <c r="D209" s="4">
        <f t="shared" si="13"/>
        <v>1594.9933752240031</v>
      </c>
      <c r="E209" s="4">
        <f t="shared" si="14"/>
        <v>2450.0457954654307</v>
      </c>
      <c r="F209" s="4">
        <f t="shared" si="15"/>
        <v>418412.85727599892</v>
      </c>
    </row>
    <row r="210" spans="1:7" x14ac:dyDescent="0.25">
      <c r="A210" s="8">
        <v>51288</v>
      </c>
      <c r="B210">
        <v>202</v>
      </c>
      <c r="C210" s="5">
        <f t="shared" si="12"/>
        <v>418412.85727599892</v>
      </c>
      <c r="D210" s="4">
        <f t="shared" si="13"/>
        <v>1604.2975032460527</v>
      </c>
      <c r="E210" s="4">
        <f t="shared" si="14"/>
        <v>2440.7416674433812</v>
      </c>
      <c r="F210" s="4">
        <f t="shared" si="15"/>
        <v>416808.55977275287</v>
      </c>
    </row>
    <row r="211" spans="1:7" x14ac:dyDescent="0.25">
      <c r="A211" s="8">
        <v>51318</v>
      </c>
      <c r="B211">
        <v>203</v>
      </c>
      <c r="C211" s="5">
        <f t="shared" si="12"/>
        <v>416808.55977275287</v>
      </c>
      <c r="D211" s="4">
        <f t="shared" si="13"/>
        <v>1613.6559053484234</v>
      </c>
      <c r="E211" s="4">
        <f t="shared" si="14"/>
        <v>2431.3832653410104</v>
      </c>
      <c r="F211" s="4">
        <f t="shared" si="15"/>
        <v>415194.90386740444</v>
      </c>
    </row>
    <row r="212" spans="1:7" x14ac:dyDescent="0.25">
      <c r="A212" s="8">
        <v>51349</v>
      </c>
      <c r="B212">
        <v>204</v>
      </c>
      <c r="C212" s="5">
        <f t="shared" si="12"/>
        <v>415194.90386740444</v>
      </c>
      <c r="D212" s="4">
        <f t="shared" si="13"/>
        <v>1623.0688981296262</v>
      </c>
      <c r="E212" s="4">
        <f t="shared" si="14"/>
        <v>2421.9702725598077</v>
      </c>
      <c r="F212" s="4">
        <f t="shared" si="15"/>
        <v>413571.83496927482</v>
      </c>
    </row>
    <row r="213" spans="1:7" x14ac:dyDescent="0.25">
      <c r="A213" s="8">
        <v>51380</v>
      </c>
      <c r="B213">
        <v>205</v>
      </c>
      <c r="C213" s="5">
        <f t="shared" si="12"/>
        <v>413571.83496927482</v>
      </c>
      <c r="D213" s="4">
        <f t="shared" si="13"/>
        <v>1632.5368000353337</v>
      </c>
      <c r="E213" s="4">
        <f t="shared" si="14"/>
        <v>2412.5023706541001</v>
      </c>
      <c r="F213" s="4">
        <f t="shared" si="15"/>
        <v>411939.29816923948</v>
      </c>
      <c r="G213">
        <f>+G201*1.05</f>
        <v>1741933.9215287855</v>
      </c>
    </row>
    <row r="214" spans="1:7" x14ac:dyDescent="0.25">
      <c r="A214" s="8">
        <v>51410</v>
      </c>
      <c r="B214">
        <v>206</v>
      </c>
      <c r="C214" s="5">
        <f t="shared" si="12"/>
        <v>411939.29816923948</v>
      </c>
      <c r="D214" s="4">
        <f t="shared" si="13"/>
        <v>1642.0599313689163</v>
      </c>
      <c r="E214" s="4">
        <f t="shared" si="14"/>
        <v>2402.9792393205175</v>
      </c>
      <c r="F214" s="4">
        <f t="shared" si="15"/>
        <v>410297.23823787057</v>
      </c>
    </row>
    <row r="215" spans="1:7" x14ac:dyDescent="0.25">
      <c r="A215" s="8">
        <v>51441</v>
      </c>
      <c r="B215">
        <v>207</v>
      </c>
      <c r="C215" s="5">
        <f t="shared" si="12"/>
        <v>410297.23823787057</v>
      </c>
      <c r="D215" s="4">
        <f t="shared" si="13"/>
        <v>1651.6386143018026</v>
      </c>
      <c r="E215" s="4">
        <f t="shared" si="14"/>
        <v>2393.4005563876312</v>
      </c>
      <c r="F215" s="4">
        <f t="shared" si="15"/>
        <v>408645.59962356876</v>
      </c>
    </row>
    <row r="216" spans="1:7" x14ac:dyDescent="0.25">
      <c r="A216" s="8">
        <v>51471</v>
      </c>
      <c r="B216">
        <v>208</v>
      </c>
      <c r="C216" s="5">
        <f t="shared" si="12"/>
        <v>408645.59962356876</v>
      </c>
      <c r="D216" s="4">
        <f t="shared" si="13"/>
        <v>1661.2731728852959</v>
      </c>
      <c r="E216" s="4">
        <f t="shared" si="14"/>
        <v>2383.7659978041379</v>
      </c>
      <c r="F216" s="4">
        <f t="shared" si="15"/>
        <v>406984.32645068347</v>
      </c>
    </row>
    <row r="217" spans="1:7" x14ac:dyDescent="0.25">
      <c r="A217" s="8">
        <v>51502</v>
      </c>
      <c r="B217">
        <v>209</v>
      </c>
      <c r="C217" s="5">
        <f t="shared" si="12"/>
        <v>406984.32645068347</v>
      </c>
      <c r="D217" s="4">
        <f t="shared" si="13"/>
        <v>1670.9639330605278</v>
      </c>
      <c r="E217" s="4">
        <f t="shared" si="14"/>
        <v>2374.0752376289061</v>
      </c>
      <c r="F217" s="4">
        <f t="shared" si="15"/>
        <v>405313.36251762294</v>
      </c>
    </row>
    <row r="218" spans="1:7" x14ac:dyDescent="0.25">
      <c r="A218" s="8">
        <v>51533</v>
      </c>
      <c r="B218">
        <v>210</v>
      </c>
      <c r="C218" s="5">
        <f t="shared" si="12"/>
        <v>405313.36251762294</v>
      </c>
      <c r="D218" s="4">
        <f t="shared" si="13"/>
        <v>1680.7112226699246</v>
      </c>
      <c r="E218" s="4">
        <f t="shared" si="14"/>
        <v>2364.3279480195092</v>
      </c>
      <c r="F218" s="4">
        <f t="shared" si="15"/>
        <v>403632.65129495302</v>
      </c>
    </row>
    <row r="219" spans="1:7" x14ac:dyDescent="0.25">
      <c r="A219" s="8">
        <v>51561</v>
      </c>
      <c r="B219">
        <v>211</v>
      </c>
      <c r="C219" s="5">
        <f t="shared" si="12"/>
        <v>403632.65129495302</v>
      </c>
      <c r="D219" s="4">
        <f t="shared" si="13"/>
        <v>1690.5153714688495</v>
      </c>
      <c r="E219" s="4">
        <f t="shared" si="14"/>
        <v>2354.5237992205844</v>
      </c>
      <c r="F219" s="4">
        <f t="shared" si="15"/>
        <v>401942.13592348417</v>
      </c>
    </row>
    <row r="220" spans="1:7" x14ac:dyDescent="0.25">
      <c r="A220" s="8">
        <v>51592</v>
      </c>
      <c r="B220">
        <v>212</v>
      </c>
      <c r="C220" s="5">
        <f t="shared" si="12"/>
        <v>401942.13592348417</v>
      </c>
      <c r="D220" s="4">
        <f t="shared" si="13"/>
        <v>1700.3767111357884</v>
      </c>
      <c r="E220" s="4">
        <f t="shared" si="14"/>
        <v>2344.6624595536455</v>
      </c>
      <c r="F220" s="4">
        <f t="shared" si="15"/>
        <v>400241.75921234838</v>
      </c>
    </row>
    <row r="221" spans="1:7" x14ac:dyDescent="0.25">
      <c r="A221" s="8">
        <v>51622</v>
      </c>
      <c r="B221">
        <v>213</v>
      </c>
      <c r="C221" s="5">
        <f t="shared" si="12"/>
        <v>400241.75921234838</v>
      </c>
      <c r="D221" s="4">
        <f t="shared" si="13"/>
        <v>1710.2955752840498</v>
      </c>
      <c r="E221" s="4">
        <f t="shared" si="14"/>
        <v>2334.743595405384</v>
      </c>
      <c r="F221" s="4">
        <f t="shared" si="15"/>
        <v>398531.46363706433</v>
      </c>
    </row>
    <row r="222" spans="1:7" x14ac:dyDescent="0.25">
      <c r="A222" s="8">
        <v>51653</v>
      </c>
      <c r="B222">
        <v>214</v>
      </c>
      <c r="C222" s="5">
        <f t="shared" si="12"/>
        <v>398531.46363706433</v>
      </c>
      <c r="D222" s="4">
        <f t="shared" si="13"/>
        <v>1720.2722994732903</v>
      </c>
      <c r="E222" s="4">
        <f t="shared" si="14"/>
        <v>2324.7668712161435</v>
      </c>
      <c r="F222" s="4">
        <f t="shared" si="15"/>
        <v>396811.19133759104</v>
      </c>
    </row>
    <row r="223" spans="1:7" x14ac:dyDescent="0.25">
      <c r="A223" s="8">
        <v>51683</v>
      </c>
      <c r="B223">
        <v>215</v>
      </c>
      <c r="C223" s="5">
        <f t="shared" si="12"/>
        <v>396811.19133759104</v>
      </c>
      <c r="D223" s="4">
        <f t="shared" si="13"/>
        <v>1730.3072212201077</v>
      </c>
      <c r="E223" s="4">
        <f t="shared" si="14"/>
        <v>2314.7319494693261</v>
      </c>
      <c r="F223" s="4">
        <f t="shared" si="15"/>
        <v>395080.88411637093</v>
      </c>
    </row>
    <row r="224" spans="1:7" x14ac:dyDescent="0.25">
      <c r="A224" s="8">
        <v>51714</v>
      </c>
      <c r="B224">
        <v>216</v>
      </c>
      <c r="C224" s="5">
        <f t="shared" si="12"/>
        <v>395080.88411637093</v>
      </c>
      <c r="D224" s="4">
        <f t="shared" si="13"/>
        <v>1740.4006800106727</v>
      </c>
      <c r="E224" s="4">
        <f t="shared" si="14"/>
        <v>2304.6384906787612</v>
      </c>
      <c r="F224" s="4">
        <f t="shared" si="15"/>
        <v>393340.48343636026</v>
      </c>
    </row>
    <row r="225" spans="1:6" x14ac:dyDescent="0.25">
      <c r="A225" s="8">
        <v>51745</v>
      </c>
      <c r="B225">
        <v>217</v>
      </c>
      <c r="C225" s="5">
        <f t="shared" si="12"/>
        <v>393340.48343636026</v>
      </c>
      <c r="D225" s="4">
        <f t="shared" si="13"/>
        <v>1750.5530173106235</v>
      </c>
      <c r="E225" s="4">
        <f t="shared" si="14"/>
        <v>2294.4861533788103</v>
      </c>
      <c r="F225" s="4">
        <f t="shared" si="15"/>
        <v>391589.93041904963</v>
      </c>
    </row>
    <row r="226" spans="1:6" x14ac:dyDescent="0.25">
      <c r="A226" s="8">
        <v>51775</v>
      </c>
      <c r="B226">
        <v>218</v>
      </c>
      <c r="C226" s="5">
        <f t="shared" si="12"/>
        <v>391589.93041904963</v>
      </c>
      <c r="D226" s="4">
        <f t="shared" si="13"/>
        <v>1760.76457657828</v>
      </c>
      <c r="E226" s="4">
        <f t="shared" si="14"/>
        <v>2284.2745941111539</v>
      </c>
      <c r="F226" s="4">
        <f t="shared" si="15"/>
        <v>389829.16584247135</v>
      </c>
    </row>
    <row r="227" spans="1:6" x14ac:dyDescent="0.25">
      <c r="A227" s="8">
        <v>51806</v>
      </c>
      <c r="B227">
        <v>219</v>
      </c>
      <c r="C227" s="5">
        <f t="shared" si="12"/>
        <v>389829.16584247135</v>
      </c>
      <c r="D227" s="4">
        <f t="shared" si="13"/>
        <v>1771.0357032750035</v>
      </c>
      <c r="E227" s="4">
        <f t="shared" si="14"/>
        <v>2274.0034674144304</v>
      </c>
      <c r="F227" s="4">
        <f t="shared" si="15"/>
        <v>388058.13013919635</v>
      </c>
    </row>
    <row r="228" spans="1:6" x14ac:dyDescent="0.25">
      <c r="A228" s="8">
        <v>51836</v>
      </c>
      <c r="B228">
        <v>220</v>
      </c>
      <c r="C228" s="5">
        <f t="shared" si="12"/>
        <v>388058.13013919635</v>
      </c>
      <c r="D228" s="4">
        <f t="shared" si="13"/>
        <v>1781.3667448775377</v>
      </c>
      <c r="E228" s="4">
        <f t="shared" si="14"/>
        <v>2263.6724258118961</v>
      </c>
      <c r="F228" s="4">
        <f t="shared" si="15"/>
        <v>386276.76339431881</v>
      </c>
    </row>
    <row r="229" spans="1:6" x14ac:dyDescent="0.25">
      <c r="A229" s="8">
        <v>51867</v>
      </c>
      <c r="B229">
        <v>221</v>
      </c>
      <c r="C229" s="5">
        <f t="shared" si="12"/>
        <v>386276.76339431881</v>
      </c>
      <c r="D229" s="4">
        <f t="shared" si="13"/>
        <v>1791.7580508892424</v>
      </c>
      <c r="E229" s="4">
        <f t="shared" si="14"/>
        <v>2253.2811198001914</v>
      </c>
      <c r="F229" s="4">
        <f t="shared" si="15"/>
        <v>384485.00534342957</v>
      </c>
    </row>
    <row r="230" spans="1:6" x14ac:dyDescent="0.25">
      <c r="A230" s="8">
        <v>51898</v>
      </c>
      <c r="B230">
        <v>222</v>
      </c>
      <c r="C230" s="5">
        <f t="shared" si="12"/>
        <v>384485.00534342957</v>
      </c>
      <c r="D230" s="4">
        <f t="shared" si="13"/>
        <v>1802.2099728527828</v>
      </c>
      <c r="E230" s="4">
        <f t="shared" si="14"/>
        <v>2242.829197836651</v>
      </c>
      <c r="F230" s="4">
        <f t="shared" si="15"/>
        <v>382682.79537057679</v>
      </c>
    </row>
    <row r="231" spans="1:6" x14ac:dyDescent="0.25">
      <c r="A231" s="8">
        <v>51926</v>
      </c>
      <c r="B231">
        <v>223</v>
      </c>
      <c r="C231" s="5">
        <f t="shared" si="12"/>
        <v>382682.79537057679</v>
      </c>
      <c r="D231" s="4">
        <f t="shared" si="13"/>
        <v>1812.7228643610142</v>
      </c>
      <c r="E231" s="4">
        <f t="shared" si="14"/>
        <v>2232.3163063284196</v>
      </c>
      <c r="F231" s="4">
        <f t="shared" si="15"/>
        <v>380870.07250621577</v>
      </c>
    </row>
    <row r="232" spans="1:6" x14ac:dyDescent="0.25">
      <c r="A232" s="8">
        <v>51957</v>
      </c>
      <c r="B232">
        <v>224</v>
      </c>
      <c r="C232" s="5">
        <f t="shared" si="12"/>
        <v>380870.07250621577</v>
      </c>
      <c r="D232" s="4">
        <f t="shared" si="13"/>
        <v>1823.2970810699626</v>
      </c>
      <c r="E232" s="4">
        <f t="shared" si="14"/>
        <v>2221.7420896194712</v>
      </c>
      <c r="F232" s="4">
        <f t="shared" si="15"/>
        <v>379046.77542514581</v>
      </c>
    </row>
    <row r="233" spans="1:6" x14ac:dyDescent="0.25">
      <c r="A233" s="8">
        <v>51987</v>
      </c>
      <c r="B233">
        <v>225</v>
      </c>
      <c r="C233" s="5">
        <f t="shared" si="12"/>
        <v>379046.77542514581</v>
      </c>
      <c r="D233" s="4">
        <f t="shared" si="13"/>
        <v>1833.93298070936</v>
      </c>
      <c r="E233" s="4">
        <f t="shared" si="14"/>
        <v>2211.1061899800739</v>
      </c>
      <c r="F233" s="4">
        <f t="shared" si="15"/>
        <v>377212.84244443645</v>
      </c>
    </row>
    <row r="234" spans="1:6" x14ac:dyDescent="0.25">
      <c r="A234" s="8">
        <v>52018</v>
      </c>
      <c r="B234">
        <v>226</v>
      </c>
      <c r="C234" s="5">
        <f t="shared" si="12"/>
        <v>377212.84244443645</v>
      </c>
      <c r="D234" s="4">
        <f t="shared" si="13"/>
        <v>1844.6309230969055</v>
      </c>
      <c r="E234" s="4">
        <f t="shared" si="14"/>
        <v>2200.4082475925284</v>
      </c>
      <c r="F234" s="4">
        <f t="shared" si="15"/>
        <v>375368.21152133954</v>
      </c>
    </row>
    <row r="235" spans="1:6" x14ac:dyDescent="0.25">
      <c r="A235" s="8">
        <v>52048</v>
      </c>
      <c r="B235">
        <v>227</v>
      </c>
      <c r="C235" s="5">
        <f t="shared" si="12"/>
        <v>375368.21152133954</v>
      </c>
      <c r="D235" s="4">
        <f t="shared" si="13"/>
        <v>1855.3912701482768</v>
      </c>
      <c r="E235" s="4">
        <f t="shared" si="14"/>
        <v>2189.647900541157</v>
      </c>
      <c r="F235" s="4">
        <f t="shared" si="15"/>
        <v>373512.82025119127</v>
      </c>
    </row>
    <row r="236" spans="1:6" x14ac:dyDescent="0.25">
      <c r="A236" s="8">
        <v>52079</v>
      </c>
      <c r="B236">
        <v>228</v>
      </c>
      <c r="C236" s="5">
        <f t="shared" si="12"/>
        <v>373512.82025119127</v>
      </c>
      <c r="D236" s="4">
        <f t="shared" si="13"/>
        <v>1866.2143858908094</v>
      </c>
      <c r="E236" s="4">
        <f t="shared" si="14"/>
        <v>2178.8247847986245</v>
      </c>
      <c r="F236" s="4">
        <f t="shared" si="15"/>
        <v>371646.60586530046</v>
      </c>
    </row>
    <row r="237" spans="1:6" x14ac:dyDescent="0.25">
      <c r="A237" s="8">
        <v>52110</v>
      </c>
      <c r="B237">
        <v>229</v>
      </c>
      <c r="C237" s="5">
        <f t="shared" si="12"/>
        <v>371646.60586530046</v>
      </c>
      <c r="D237" s="4">
        <f t="shared" si="13"/>
        <v>1877.1006364751956</v>
      </c>
      <c r="E237" s="4">
        <f t="shared" si="14"/>
        <v>2167.9385342142382</v>
      </c>
      <c r="F237" s="4">
        <f t="shared" si="15"/>
        <v>369769.50522882526</v>
      </c>
    </row>
    <row r="238" spans="1:6" x14ac:dyDescent="0.25">
      <c r="A238" s="8">
        <v>52140</v>
      </c>
      <c r="B238">
        <v>230</v>
      </c>
      <c r="C238" s="5">
        <f t="shared" si="12"/>
        <v>369769.50522882526</v>
      </c>
      <c r="D238" s="4">
        <f t="shared" si="13"/>
        <v>1888.0503901880002</v>
      </c>
      <c r="E238" s="4">
        <f t="shared" si="14"/>
        <v>2156.9887805014337</v>
      </c>
      <c r="F238" s="4">
        <f t="shared" si="15"/>
        <v>367881.45483863726</v>
      </c>
    </row>
    <row r="239" spans="1:6" x14ac:dyDescent="0.25">
      <c r="A239" s="8">
        <v>52171</v>
      </c>
      <c r="B239">
        <v>231</v>
      </c>
      <c r="C239" s="5">
        <f t="shared" si="12"/>
        <v>367881.45483863726</v>
      </c>
      <c r="D239" s="4">
        <f t="shared" si="13"/>
        <v>1899.0640174639993</v>
      </c>
      <c r="E239" s="4">
        <f t="shared" si="14"/>
        <v>2145.9751532254345</v>
      </c>
      <c r="F239" s="4">
        <f t="shared" si="15"/>
        <v>365982.39082117326</v>
      </c>
    </row>
    <row r="240" spans="1:6" x14ac:dyDescent="0.25">
      <c r="A240" s="8">
        <v>52201</v>
      </c>
      <c r="B240">
        <v>232</v>
      </c>
      <c r="C240" s="5">
        <f t="shared" si="12"/>
        <v>365982.39082117326</v>
      </c>
      <c r="D240" s="4">
        <f t="shared" si="13"/>
        <v>1910.1418908993364</v>
      </c>
      <c r="E240" s="4">
        <f t="shared" si="14"/>
        <v>2134.8972797900974</v>
      </c>
      <c r="F240" s="4">
        <f t="shared" si="15"/>
        <v>364072.24893027393</v>
      </c>
    </row>
    <row r="241" spans="1:6" x14ac:dyDescent="0.25">
      <c r="A241" s="8">
        <v>52232</v>
      </c>
      <c r="B241">
        <v>233</v>
      </c>
      <c r="C241" s="5">
        <f t="shared" si="12"/>
        <v>364072.24893027393</v>
      </c>
      <c r="D241" s="4">
        <f t="shared" si="13"/>
        <v>1921.2843852628139</v>
      </c>
      <c r="E241" s="4">
        <f t="shared" si="14"/>
        <v>2123.7547854266199</v>
      </c>
      <c r="F241" s="4">
        <f t="shared" si="15"/>
        <v>362150.96454501111</v>
      </c>
    </row>
    <row r="242" spans="1:6" x14ac:dyDescent="0.25">
      <c r="A242" s="8">
        <v>52263</v>
      </c>
      <c r="B242">
        <v>234</v>
      </c>
      <c r="C242" s="5">
        <f t="shared" si="12"/>
        <v>362150.96454501111</v>
      </c>
      <c r="D242" s="4">
        <f t="shared" si="13"/>
        <v>1932.4918775101542</v>
      </c>
      <c r="E242" s="4">
        <f t="shared" si="14"/>
        <v>2112.5472931792797</v>
      </c>
      <c r="F242" s="4">
        <f t="shared" si="15"/>
        <v>360218.47266750096</v>
      </c>
    </row>
    <row r="243" spans="1:6" x14ac:dyDescent="0.25">
      <c r="A243" s="8">
        <v>52291</v>
      </c>
      <c r="B243">
        <v>235</v>
      </c>
      <c r="C243" s="5">
        <f t="shared" si="12"/>
        <v>360218.47266750096</v>
      </c>
      <c r="D243" s="4">
        <f t="shared" si="13"/>
        <v>1943.7647467956995</v>
      </c>
      <c r="E243" s="4">
        <f t="shared" si="14"/>
        <v>2101.2744238937344</v>
      </c>
      <c r="F243" s="4">
        <f t="shared" si="15"/>
        <v>358274.70792070526</v>
      </c>
    </row>
    <row r="244" spans="1:6" x14ac:dyDescent="0.25">
      <c r="A244" s="8">
        <v>52322</v>
      </c>
      <c r="B244">
        <v>236</v>
      </c>
      <c r="C244" s="5">
        <f t="shared" si="12"/>
        <v>358274.70792070526</v>
      </c>
      <c r="D244" s="4">
        <f t="shared" si="13"/>
        <v>1955.1033744852757</v>
      </c>
      <c r="E244" s="4">
        <f t="shared" si="14"/>
        <v>2089.9357962041581</v>
      </c>
      <c r="F244" s="4">
        <f t="shared" si="15"/>
        <v>356319.60454621998</v>
      </c>
    </row>
    <row r="245" spans="1:6" x14ac:dyDescent="0.25">
      <c r="A245" s="8">
        <v>52352</v>
      </c>
      <c r="B245">
        <v>237</v>
      </c>
      <c r="C245" s="5">
        <f t="shared" si="12"/>
        <v>356319.60454621998</v>
      </c>
      <c r="D245" s="4">
        <f t="shared" si="13"/>
        <v>1966.5081441698712</v>
      </c>
      <c r="E245" s="4">
        <f t="shared" si="14"/>
        <v>2078.5310265195626</v>
      </c>
      <c r="F245" s="4">
        <f t="shared" si="15"/>
        <v>354353.09640205011</v>
      </c>
    </row>
    <row r="246" spans="1:6" x14ac:dyDescent="0.25">
      <c r="A246" s="8">
        <v>52383</v>
      </c>
      <c r="B246">
        <v>238</v>
      </c>
      <c r="C246" s="5">
        <f t="shared" si="12"/>
        <v>354353.09640205011</v>
      </c>
      <c r="D246" s="4">
        <f t="shared" si="13"/>
        <v>1977.9794416775112</v>
      </c>
      <c r="E246" s="4">
        <f t="shared" si="14"/>
        <v>2067.0597290119226</v>
      </c>
      <c r="F246" s="4">
        <f t="shared" si="15"/>
        <v>352375.1169603726</v>
      </c>
    </row>
    <row r="247" spans="1:6" x14ac:dyDescent="0.25">
      <c r="A247" s="8">
        <v>52413</v>
      </c>
      <c r="B247">
        <v>239</v>
      </c>
      <c r="C247" s="5">
        <f t="shared" si="12"/>
        <v>352375.1169603726</v>
      </c>
      <c r="D247" s="4">
        <f t="shared" si="13"/>
        <v>1989.5176550872857</v>
      </c>
      <c r="E247" s="4">
        <f t="shared" si="14"/>
        <v>2055.5215156021482</v>
      </c>
      <c r="F247" s="4">
        <f t="shared" si="15"/>
        <v>350385.59930528532</v>
      </c>
    </row>
    <row r="248" spans="1:6" x14ac:dyDescent="0.25">
      <c r="A248" s="8">
        <v>52444</v>
      </c>
      <c r="B248">
        <v>240</v>
      </c>
      <c r="C248" s="5">
        <f t="shared" si="12"/>
        <v>350385.59930528532</v>
      </c>
      <c r="D248" s="4">
        <f t="shared" si="13"/>
        <v>2001.1231747419806</v>
      </c>
      <c r="E248" s="4">
        <f t="shared" si="14"/>
        <v>2043.9159959474532</v>
      </c>
      <c r="F248" s="4">
        <f t="shared" si="15"/>
        <v>348384.47613054333</v>
      </c>
    </row>
    <row r="249" spans="1:6" x14ac:dyDescent="0.25">
      <c r="A249" s="8">
        <v>52475</v>
      </c>
      <c r="B249">
        <v>241</v>
      </c>
      <c r="C249" s="5">
        <f t="shared" si="12"/>
        <v>348384.47613054333</v>
      </c>
      <c r="D249" s="4">
        <f t="shared" si="13"/>
        <v>2012.7963932612329</v>
      </c>
      <c r="E249" s="4">
        <f t="shared" si="14"/>
        <v>2032.242777428201</v>
      </c>
      <c r="F249" s="4">
        <f t="shared" si="15"/>
        <v>346371.6797372821</v>
      </c>
    </row>
    <row r="250" spans="1:6" x14ac:dyDescent="0.25">
      <c r="A250" s="8">
        <v>52505</v>
      </c>
      <c r="B250">
        <v>242</v>
      </c>
      <c r="C250" s="5">
        <f t="shared" si="12"/>
        <v>346371.6797372821</v>
      </c>
      <c r="D250" s="4">
        <f t="shared" si="13"/>
        <v>2024.537705555209</v>
      </c>
      <c r="E250" s="4">
        <f t="shared" si="14"/>
        <v>2020.5014651342249</v>
      </c>
      <c r="F250" s="4">
        <f t="shared" si="15"/>
        <v>344347.14203172689</v>
      </c>
    </row>
    <row r="251" spans="1:6" x14ac:dyDescent="0.25">
      <c r="A251" s="8">
        <v>52536</v>
      </c>
      <c r="B251">
        <v>243</v>
      </c>
      <c r="C251" s="5">
        <f t="shared" si="12"/>
        <v>344347.14203172689</v>
      </c>
      <c r="D251" s="4">
        <f t="shared" si="13"/>
        <v>2036.34750883776</v>
      </c>
      <c r="E251" s="4">
        <f t="shared" si="14"/>
        <v>2008.6916618516739</v>
      </c>
      <c r="F251" s="4">
        <f t="shared" si="15"/>
        <v>342310.79452288913</v>
      </c>
    </row>
    <row r="252" spans="1:6" x14ac:dyDescent="0.25">
      <c r="A252" s="8">
        <v>52566</v>
      </c>
      <c r="B252">
        <v>244</v>
      </c>
      <c r="C252" s="5">
        <f t="shared" si="12"/>
        <v>342310.79452288913</v>
      </c>
      <c r="D252" s="4">
        <f t="shared" si="13"/>
        <v>2048.2262026392855</v>
      </c>
      <c r="E252" s="4">
        <f t="shared" si="14"/>
        <v>1996.8129680501484</v>
      </c>
      <c r="F252" s="4">
        <f t="shared" si="15"/>
        <v>340262.56832024985</v>
      </c>
    </row>
    <row r="253" spans="1:6" x14ac:dyDescent="0.25">
      <c r="A253" s="8">
        <v>52597</v>
      </c>
      <c r="B253">
        <v>245</v>
      </c>
      <c r="C253" s="5">
        <f t="shared" si="12"/>
        <v>340262.56832024985</v>
      </c>
      <c r="D253" s="4">
        <f t="shared" si="13"/>
        <v>2060.1741888212855</v>
      </c>
      <c r="E253" s="4">
        <f t="shared" si="14"/>
        <v>1984.8649818681483</v>
      </c>
      <c r="F253" s="4">
        <f t="shared" si="15"/>
        <v>338202.39413142856</v>
      </c>
    </row>
    <row r="254" spans="1:6" x14ac:dyDescent="0.25">
      <c r="A254" s="8">
        <v>52628</v>
      </c>
      <c r="B254">
        <v>246</v>
      </c>
      <c r="C254" s="5">
        <f t="shared" si="12"/>
        <v>338202.39413142856</v>
      </c>
      <c r="D254" s="4">
        <f t="shared" si="13"/>
        <v>2072.1918715893989</v>
      </c>
      <c r="E254" s="4">
        <f t="shared" si="14"/>
        <v>1972.8472991000349</v>
      </c>
      <c r="F254" s="4">
        <f t="shared" si="15"/>
        <v>336130.20225983916</v>
      </c>
    </row>
    <row r="255" spans="1:6" x14ac:dyDescent="0.25">
      <c r="A255" s="8">
        <v>52657</v>
      </c>
      <c r="B255">
        <v>247</v>
      </c>
      <c r="C255" s="5">
        <f t="shared" si="12"/>
        <v>336130.20225983916</v>
      </c>
      <c r="D255" s="4">
        <f t="shared" si="13"/>
        <v>2084.2796575070824</v>
      </c>
      <c r="E255" s="4">
        <f t="shared" si="14"/>
        <v>1960.7595131823514</v>
      </c>
      <c r="F255" s="4">
        <f t="shared" si="15"/>
        <v>334045.92260233208</v>
      </c>
    </row>
    <row r="256" spans="1:6" x14ac:dyDescent="0.25">
      <c r="A256" s="8">
        <v>52688</v>
      </c>
      <c r="B256">
        <v>248</v>
      </c>
      <c r="C256" s="5">
        <f t="shared" si="12"/>
        <v>334045.92260233208</v>
      </c>
      <c r="D256" s="4">
        <f t="shared" si="13"/>
        <v>2096.437955509231</v>
      </c>
      <c r="E256" s="4">
        <f t="shared" si="14"/>
        <v>1948.6012151802029</v>
      </c>
      <c r="F256" s="4">
        <f t="shared" si="15"/>
        <v>331949.48464682285</v>
      </c>
    </row>
    <row r="257" spans="1:6" x14ac:dyDescent="0.25">
      <c r="A257" s="8">
        <v>52718</v>
      </c>
      <c r="B257">
        <v>249</v>
      </c>
      <c r="C257" s="5">
        <f t="shared" si="12"/>
        <v>331949.48464682285</v>
      </c>
      <c r="D257" s="4">
        <f t="shared" si="13"/>
        <v>2108.6671769163222</v>
      </c>
      <c r="E257" s="4">
        <f t="shared" si="14"/>
        <v>1936.3719937731116</v>
      </c>
      <c r="F257" s="4">
        <f t="shared" si="15"/>
        <v>329840.81746990653</v>
      </c>
    </row>
    <row r="258" spans="1:6" x14ac:dyDescent="0.25">
      <c r="A258" s="8">
        <v>52749</v>
      </c>
      <c r="B258">
        <v>250</v>
      </c>
      <c r="C258" s="5">
        <f t="shared" si="12"/>
        <v>329840.81746990653</v>
      </c>
      <c r="D258" s="4">
        <f t="shared" si="13"/>
        <v>2120.9677354482119</v>
      </c>
      <c r="E258" s="4">
        <f t="shared" si="14"/>
        <v>1924.0714352412219</v>
      </c>
      <c r="F258" s="4">
        <f t="shared" si="15"/>
        <v>327719.84973445832</v>
      </c>
    </row>
    <row r="259" spans="1:6" x14ac:dyDescent="0.25">
      <c r="A259" s="8">
        <v>52779</v>
      </c>
      <c r="B259">
        <v>251</v>
      </c>
      <c r="C259" s="5">
        <f t="shared" si="12"/>
        <v>327719.84973445832</v>
      </c>
      <c r="D259" s="4">
        <f t="shared" si="13"/>
        <v>2133.3400472383946</v>
      </c>
      <c r="E259" s="4">
        <f t="shared" si="14"/>
        <v>1911.6991234510392</v>
      </c>
      <c r="F259" s="4">
        <f t="shared" si="15"/>
        <v>325586.50968721992</v>
      </c>
    </row>
    <row r="260" spans="1:6" x14ac:dyDescent="0.25">
      <c r="A260" s="8">
        <v>52810</v>
      </c>
      <c r="B260">
        <v>252</v>
      </c>
      <c r="C260" s="5">
        <f t="shared" si="12"/>
        <v>325586.50968721992</v>
      </c>
      <c r="D260" s="4">
        <f t="shared" si="13"/>
        <v>2145.7845308474498</v>
      </c>
      <c r="E260" s="4">
        <f t="shared" si="14"/>
        <v>1899.254639841984</v>
      </c>
      <c r="F260" s="4">
        <f t="shared" si="15"/>
        <v>323440.72515637247</v>
      </c>
    </row>
    <row r="261" spans="1:6" x14ac:dyDescent="0.25">
      <c r="A261" s="8">
        <v>52841</v>
      </c>
      <c r="B261">
        <v>253</v>
      </c>
      <c r="C261" s="5">
        <f t="shared" si="12"/>
        <v>323440.72515637247</v>
      </c>
      <c r="D261" s="4">
        <f t="shared" si="13"/>
        <v>2158.3016072771861</v>
      </c>
      <c r="E261" s="4">
        <f t="shared" si="14"/>
        <v>1886.7375634122477</v>
      </c>
      <c r="F261" s="4">
        <f t="shared" si="15"/>
        <v>321282.42354909529</v>
      </c>
    </row>
    <row r="262" spans="1:6" x14ac:dyDescent="0.25">
      <c r="A262" s="8">
        <v>52871</v>
      </c>
      <c r="B262">
        <v>254</v>
      </c>
      <c r="C262" s="5">
        <f t="shared" si="12"/>
        <v>321282.42354909529</v>
      </c>
      <c r="D262" s="4">
        <f t="shared" si="13"/>
        <v>2170.8916999864741</v>
      </c>
      <c r="E262" s="4">
        <f t="shared" si="14"/>
        <v>1874.1474707029597</v>
      </c>
      <c r="F262" s="4">
        <f t="shared" si="15"/>
        <v>319111.53184910881</v>
      </c>
    </row>
    <row r="263" spans="1:6" x14ac:dyDescent="0.25">
      <c r="A263" s="8">
        <v>52902</v>
      </c>
      <c r="B263">
        <v>255</v>
      </c>
      <c r="C263" s="5">
        <f t="shared" si="12"/>
        <v>319111.53184910881</v>
      </c>
      <c r="D263" s="4">
        <f t="shared" si="13"/>
        <v>2183.5552349028876</v>
      </c>
      <c r="E263" s="4">
        <f t="shared" si="14"/>
        <v>1861.4839357865462</v>
      </c>
      <c r="F263" s="4">
        <f t="shared" si="15"/>
        <v>316927.97661420592</v>
      </c>
    </row>
    <row r="264" spans="1:6" x14ac:dyDescent="0.25">
      <c r="A264" s="8">
        <v>52932</v>
      </c>
      <c r="B264">
        <v>256</v>
      </c>
      <c r="C264" s="5">
        <f t="shared" si="12"/>
        <v>316927.97661420592</v>
      </c>
      <c r="D264" s="4">
        <f t="shared" si="13"/>
        <v>2196.2926404399332</v>
      </c>
      <c r="E264" s="4">
        <f t="shared" si="14"/>
        <v>1848.7465302495007</v>
      </c>
      <c r="F264" s="4">
        <f t="shared" si="15"/>
        <v>314731.68397376599</v>
      </c>
    </row>
    <row r="265" spans="1:6" x14ac:dyDescent="0.25">
      <c r="A265" s="8">
        <v>52963</v>
      </c>
      <c r="B265">
        <v>257</v>
      </c>
      <c r="C265" s="5">
        <f t="shared" si="12"/>
        <v>314731.68397376599</v>
      </c>
      <c r="D265" s="4">
        <f t="shared" si="13"/>
        <v>2209.1043475091574</v>
      </c>
      <c r="E265" s="4">
        <f t="shared" si="14"/>
        <v>1835.9348231802765</v>
      </c>
      <c r="F265" s="4">
        <f t="shared" si="15"/>
        <v>312522.57962625683</v>
      </c>
    </row>
    <row r="266" spans="1:6" x14ac:dyDescent="0.25">
      <c r="A266" s="8">
        <v>52994</v>
      </c>
      <c r="B266">
        <v>258</v>
      </c>
      <c r="C266" s="5">
        <f t="shared" si="12"/>
        <v>312522.57962625683</v>
      </c>
      <c r="D266" s="4">
        <f t="shared" si="13"/>
        <v>2221.9907895362703</v>
      </c>
      <c r="E266" s="4">
        <f t="shared" si="14"/>
        <v>1823.0483811531635</v>
      </c>
      <c r="F266" s="4">
        <f t="shared" si="15"/>
        <v>310300.58883672056</v>
      </c>
    </row>
    <row r="267" spans="1:6" x14ac:dyDescent="0.25">
      <c r="A267" s="8">
        <v>53022</v>
      </c>
      <c r="B267">
        <v>259</v>
      </c>
      <c r="C267" s="5">
        <f t="shared" ref="C267:C330" si="16">+F266</f>
        <v>310300.58883672056</v>
      </c>
      <c r="D267" s="4">
        <f t="shared" ref="D267:D330" si="17">+C267-F267</f>
        <v>2234.9524024752318</v>
      </c>
      <c r="E267" s="4">
        <f t="shared" ref="E267:E330" si="18">+$B$6-D267</f>
        <v>1810.086768214202</v>
      </c>
      <c r="F267" s="4">
        <f t="shared" ref="F267:F330" si="19">-PV($B$4/12,($B$5*12)-B267,$B$6,0)</f>
        <v>308065.63643424533</v>
      </c>
    </row>
    <row r="268" spans="1:6" x14ac:dyDescent="0.25">
      <c r="A268" s="8">
        <v>53053</v>
      </c>
      <c r="B268">
        <v>260</v>
      </c>
      <c r="C268" s="5">
        <f t="shared" si="16"/>
        <v>308065.63643424533</v>
      </c>
      <c r="D268" s="4">
        <f t="shared" si="17"/>
        <v>2247.9896248230361</v>
      </c>
      <c r="E268" s="4">
        <f t="shared" si="18"/>
        <v>1797.0495458663977</v>
      </c>
      <c r="F268" s="4">
        <f t="shared" si="19"/>
        <v>305817.64680942229</v>
      </c>
    </row>
    <row r="269" spans="1:6" x14ac:dyDescent="0.25">
      <c r="A269" s="8">
        <v>53083</v>
      </c>
      <c r="B269">
        <v>261</v>
      </c>
      <c r="C269" s="5">
        <f t="shared" si="16"/>
        <v>305817.64680942229</v>
      </c>
      <c r="D269" s="4">
        <f t="shared" si="17"/>
        <v>2261.1028976343805</v>
      </c>
      <c r="E269" s="4">
        <f t="shared" si="18"/>
        <v>1783.9362730550533</v>
      </c>
      <c r="F269" s="4">
        <f t="shared" si="19"/>
        <v>303556.54391178791</v>
      </c>
    </row>
    <row r="270" spans="1:6" x14ac:dyDescent="0.25">
      <c r="A270" s="8">
        <v>53114</v>
      </c>
      <c r="B270">
        <v>262</v>
      </c>
      <c r="C270" s="5">
        <f t="shared" si="16"/>
        <v>303556.54391178791</v>
      </c>
      <c r="D270" s="4">
        <f t="shared" si="17"/>
        <v>2274.2926645373809</v>
      </c>
      <c r="E270" s="4">
        <f t="shared" si="18"/>
        <v>1770.7465061520529</v>
      </c>
      <c r="F270" s="4">
        <f t="shared" si="19"/>
        <v>301282.25124725053</v>
      </c>
    </row>
    <row r="271" spans="1:6" x14ac:dyDescent="0.25">
      <c r="A271" s="8">
        <v>53144</v>
      </c>
      <c r="B271">
        <v>263</v>
      </c>
      <c r="C271" s="5">
        <f t="shared" si="16"/>
        <v>301282.25124725053</v>
      </c>
      <c r="D271" s="4">
        <f t="shared" si="17"/>
        <v>2287.5593717471929</v>
      </c>
      <c r="E271" s="4">
        <f t="shared" si="18"/>
        <v>1757.4797989422409</v>
      </c>
      <c r="F271" s="4">
        <f t="shared" si="19"/>
        <v>298994.69187550334</v>
      </c>
    </row>
    <row r="272" spans="1:6" x14ac:dyDescent="0.25">
      <c r="A272" s="8">
        <v>53175</v>
      </c>
      <c r="B272">
        <v>264</v>
      </c>
      <c r="C272" s="5">
        <f t="shared" si="16"/>
        <v>298994.69187550334</v>
      </c>
      <c r="D272" s="4">
        <f t="shared" si="17"/>
        <v>2300.9034680823679</v>
      </c>
      <c r="E272" s="4">
        <f t="shared" si="18"/>
        <v>1744.1357026070659</v>
      </c>
      <c r="F272" s="4">
        <f t="shared" si="19"/>
        <v>296693.78840742097</v>
      </c>
    </row>
    <row r="273" spans="1:6" x14ac:dyDescent="0.25">
      <c r="A273" s="8">
        <v>53206</v>
      </c>
      <c r="B273">
        <v>265</v>
      </c>
      <c r="C273" s="5">
        <f t="shared" si="16"/>
        <v>296693.78840742097</v>
      </c>
      <c r="D273" s="4">
        <f t="shared" si="17"/>
        <v>2314.3254049794632</v>
      </c>
      <c r="E273" s="4">
        <f t="shared" si="18"/>
        <v>1730.7137657099706</v>
      </c>
      <c r="F273" s="4">
        <f t="shared" si="19"/>
        <v>294379.46300244151</v>
      </c>
    </row>
    <row r="274" spans="1:6" x14ac:dyDescent="0.25">
      <c r="A274" s="8">
        <v>53236</v>
      </c>
      <c r="B274">
        <v>266</v>
      </c>
      <c r="C274" s="5">
        <f t="shared" si="16"/>
        <v>294379.46300244151</v>
      </c>
      <c r="D274" s="4">
        <f t="shared" si="17"/>
        <v>2327.8256365084671</v>
      </c>
      <c r="E274" s="4">
        <f t="shared" si="18"/>
        <v>1717.2135341809667</v>
      </c>
      <c r="F274" s="4">
        <f t="shared" si="19"/>
        <v>292051.63736593304</v>
      </c>
    </row>
    <row r="275" spans="1:6" x14ac:dyDescent="0.25">
      <c r="A275" s="8">
        <v>53267</v>
      </c>
      <c r="B275">
        <v>267</v>
      </c>
      <c r="C275" s="5">
        <f t="shared" si="16"/>
        <v>292051.63736593304</v>
      </c>
      <c r="D275" s="4">
        <f t="shared" si="17"/>
        <v>2341.4046193882241</v>
      </c>
      <c r="E275" s="4">
        <f t="shared" si="18"/>
        <v>1703.6345513012097</v>
      </c>
      <c r="F275" s="4">
        <f t="shared" si="19"/>
        <v>289710.23274654482</v>
      </c>
    </row>
    <row r="276" spans="1:6" x14ac:dyDescent="0.25">
      <c r="A276" s="8">
        <v>53297</v>
      </c>
      <c r="B276">
        <v>268</v>
      </c>
      <c r="C276" s="5">
        <f t="shared" si="16"/>
        <v>289710.23274654482</v>
      </c>
      <c r="D276" s="4">
        <f t="shared" si="17"/>
        <v>2355.0628130012774</v>
      </c>
      <c r="E276" s="4">
        <f t="shared" si="18"/>
        <v>1689.9763576881564</v>
      </c>
      <c r="F276" s="4">
        <f t="shared" si="19"/>
        <v>287355.16993354354</v>
      </c>
    </row>
    <row r="277" spans="1:6" x14ac:dyDescent="0.25">
      <c r="A277" s="8">
        <v>53328</v>
      </c>
      <c r="B277">
        <v>269</v>
      </c>
      <c r="C277" s="5">
        <f t="shared" si="16"/>
        <v>287355.16993354354</v>
      </c>
      <c r="D277" s="4">
        <f t="shared" si="17"/>
        <v>2368.8006794104003</v>
      </c>
      <c r="E277" s="4">
        <f t="shared" si="18"/>
        <v>1676.2384912790335</v>
      </c>
      <c r="F277" s="4">
        <f t="shared" si="19"/>
        <v>284986.36925413314</v>
      </c>
    </row>
    <row r="278" spans="1:6" x14ac:dyDescent="0.25">
      <c r="A278" s="8">
        <v>53359</v>
      </c>
      <c r="B278">
        <v>270</v>
      </c>
      <c r="C278" s="5">
        <f t="shared" si="16"/>
        <v>284986.36925413314</v>
      </c>
      <c r="D278" s="4">
        <f t="shared" si="17"/>
        <v>2382.618683373672</v>
      </c>
      <c r="E278" s="4">
        <f t="shared" si="18"/>
        <v>1662.4204873157619</v>
      </c>
      <c r="F278" s="4">
        <f t="shared" si="19"/>
        <v>282603.75057075947</v>
      </c>
    </row>
    <row r="279" spans="1:6" x14ac:dyDescent="0.25">
      <c r="A279" s="8">
        <v>53387</v>
      </c>
      <c r="B279">
        <v>271</v>
      </c>
      <c r="C279" s="5">
        <f t="shared" si="16"/>
        <v>282603.75057075947</v>
      </c>
      <c r="D279" s="4">
        <f t="shared" si="17"/>
        <v>2396.5172923599603</v>
      </c>
      <c r="E279" s="4">
        <f t="shared" si="18"/>
        <v>1648.5218783294736</v>
      </c>
      <c r="F279" s="4">
        <f t="shared" si="19"/>
        <v>280207.23327839951</v>
      </c>
    </row>
    <row r="280" spans="1:6" x14ac:dyDescent="0.25">
      <c r="A280" s="8">
        <v>53418</v>
      </c>
      <c r="B280">
        <v>272</v>
      </c>
      <c r="C280" s="5">
        <f t="shared" si="16"/>
        <v>280207.23327839951</v>
      </c>
      <c r="D280" s="4">
        <f t="shared" si="17"/>
        <v>2410.4969765655114</v>
      </c>
      <c r="E280" s="4">
        <f t="shared" si="18"/>
        <v>1634.5421941239224</v>
      </c>
      <c r="F280" s="4">
        <f t="shared" si="19"/>
        <v>277796.736301834</v>
      </c>
    </row>
    <row r="281" spans="1:6" x14ac:dyDescent="0.25">
      <c r="A281" s="8">
        <v>53448</v>
      </c>
      <c r="B281">
        <v>273</v>
      </c>
      <c r="C281" s="5">
        <f t="shared" si="16"/>
        <v>277796.736301834</v>
      </c>
      <c r="D281" s="4">
        <f t="shared" si="17"/>
        <v>2424.5582089287345</v>
      </c>
      <c r="E281" s="4">
        <f t="shared" si="18"/>
        <v>1620.4809617606993</v>
      </c>
      <c r="F281" s="4">
        <f t="shared" si="19"/>
        <v>275372.17809290526</v>
      </c>
    </row>
    <row r="282" spans="1:6" x14ac:dyDescent="0.25">
      <c r="A282" s="8">
        <v>53479</v>
      </c>
      <c r="B282">
        <v>274</v>
      </c>
      <c r="C282" s="5">
        <f t="shared" si="16"/>
        <v>275372.17809290526</v>
      </c>
      <c r="D282" s="4">
        <f t="shared" si="17"/>
        <v>2438.701465147431</v>
      </c>
      <c r="E282" s="4">
        <f t="shared" si="18"/>
        <v>1606.3377055420028</v>
      </c>
      <c r="F282" s="4">
        <f t="shared" si="19"/>
        <v>272933.47662775783</v>
      </c>
    </row>
    <row r="283" spans="1:6" x14ac:dyDescent="0.25">
      <c r="A283" s="8">
        <v>53509</v>
      </c>
      <c r="B283">
        <v>275</v>
      </c>
      <c r="C283" s="5">
        <f t="shared" si="16"/>
        <v>272933.47662775783</v>
      </c>
      <c r="D283" s="4">
        <f t="shared" si="17"/>
        <v>2452.9272236941615</v>
      </c>
      <c r="E283" s="4">
        <f t="shared" si="18"/>
        <v>1592.1119469952723</v>
      </c>
      <c r="F283" s="4">
        <f t="shared" si="19"/>
        <v>270480.54940406367</v>
      </c>
    </row>
    <row r="284" spans="1:6" x14ac:dyDescent="0.25">
      <c r="A284" s="8">
        <v>53540</v>
      </c>
      <c r="B284">
        <v>276</v>
      </c>
      <c r="C284" s="5">
        <f t="shared" si="16"/>
        <v>270480.54940406367</v>
      </c>
      <c r="D284" s="4">
        <f t="shared" si="17"/>
        <v>2467.2359658324858</v>
      </c>
      <c r="E284" s="4">
        <f t="shared" si="18"/>
        <v>1577.803204856948</v>
      </c>
      <c r="F284" s="4">
        <f t="shared" si="19"/>
        <v>268013.31343823118</v>
      </c>
    </row>
    <row r="285" spans="1:6" x14ac:dyDescent="0.25">
      <c r="A285" s="8">
        <v>53571</v>
      </c>
      <c r="B285">
        <v>277</v>
      </c>
      <c r="C285" s="5">
        <f t="shared" si="16"/>
        <v>268013.31343823118</v>
      </c>
      <c r="D285" s="4">
        <f t="shared" si="17"/>
        <v>2481.6281756329699</v>
      </c>
      <c r="E285" s="4">
        <f t="shared" si="18"/>
        <v>1563.4109950564639</v>
      </c>
      <c r="F285" s="4">
        <f t="shared" si="19"/>
        <v>265531.68526259821</v>
      </c>
    </row>
    <row r="286" spans="1:6" x14ac:dyDescent="0.25">
      <c r="A286" s="8">
        <v>53601</v>
      </c>
      <c r="B286">
        <v>278</v>
      </c>
      <c r="C286" s="5">
        <f t="shared" si="16"/>
        <v>265531.68526259821</v>
      </c>
      <c r="D286" s="4">
        <f t="shared" si="17"/>
        <v>2496.1043399911141</v>
      </c>
      <c r="E286" s="4">
        <f t="shared" si="18"/>
        <v>1548.9348306983197</v>
      </c>
      <c r="F286" s="4">
        <f t="shared" si="19"/>
        <v>263035.5809226071</v>
      </c>
    </row>
    <row r="287" spans="1:6" x14ac:dyDescent="0.25">
      <c r="A287" s="8">
        <v>53632</v>
      </c>
      <c r="B287">
        <v>279</v>
      </c>
      <c r="C287" s="5">
        <f t="shared" si="16"/>
        <v>263035.5809226071</v>
      </c>
      <c r="D287" s="4">
        <f t="shared" si="17"/>
        <v>2510.6649486407987</v>
      </c>
      <c r="E287" s="4">
        <f t="shared" si="18"/>
        <v>1534.3742220486351</v>
      </c>
      <c r="F287" s="4">
        <f t="shared" si="19"/>
        <v>260524.9159739663</v>
      </c>
    </row>
    <row r="288" spans="1:6" x14ac:dyDescent="0.25">
      <c r="A288" s="8">
        <v>53662</v>
      </c>
      <c r="B288">
        <v>280</v>
      </c>
      <c r="C288" s="5">
        <f t="shared" si="16"/>
        <v>260524.9159739663</v>
      </c>
      <c r="D288" s="4">
        <f t="shared" si="17"/>
        <v>2525.3104941747151</v>
      </c>
      <c r="E288" s="4">
        <f t="shared" si="18"/>
        <v>1519.7286765147187</v>
      </c>
      <c r="F288" s="4">
        <f t="shared" si="19"/>
        <v>257999.60547979159</v>
      </c>
    </row>
    <row r="289" spans="1:6" x14ac:dyDescent="0.25">
      <c r="A289" s="8">
        <v>53693</v>
      </c>
      <c r="B289">
        <v>281</v>
      </c>
      <c r="C289" s="5">
        <f t="shared" si="16"/>
        <v>257999.60547979159</v>
      </c>
      <c r="D289" s="4">
        <f t="shared" si="17"/>
        <v>2540.0414720573463</v>
      </c>
      <c r="E289" s="4">
        <f t="shared" si="18"/>
        <v>1504.9976986320876</v>
      </c>
      <c r="F289" s="4">
        <f t="shared" si="19"/>
        <v>255459.56400773424</v>
      </c>
    </row>
    <row r="290" spans="1:6" x14ac:dyDescent="0.25">
      <c r="A290" s="8">
        <v>53724</v>
      </c>
      <c r="B290">
        <v>282</v>
      </c>
      <c r="C290" s="5">
        <f t="shared" si="16"/>
        <v>255459.56400773424</v>
      </c>
      <c r="D290" s="4">
        <f t="shared" si="17"/>
        <v>2554.8583806442039</v>
      </c>
      <c r="E290" s="4">
        <f t="shared" si="18"/>
        <v>1490.18079004523</v>
      </c>
      <c r="F290" s="4">
        <f t="shared" si="19"/>
        <v>252904.70562709004</v>
      </c>
    </row>
    <row r="291" spans="1:6" x14ac:dyDescent="0.25">
      <c r="A291" s="8">
        <v>53752</v>
      </c>
      <c r="B291">
        <v>283</v>
      </c>
      <c r="C291" s="5">
        <f t="shared" si="16"/>
        <v>252904.70562709004</v>
      </c>
      <c r="D291" s="4">
        <f t="shared" si="17"/>
        <v>2569.7617211981269</v>
      </c>
      <c r="E291" s="4">
        <f t="shared" si="18"/>
        <v>1475.2774494913069</v>
      </c>
      <c r="F291" s="4">
        <f t="shared" si="19"/>
        <v>250334.94390589191</v>
      </c>
    </row>
    <row r="292" spans="1:6" x14ac:dyDescent="0.25">
      <c r="A292" s="8">
        <v>53783</v>
      </c>
      <c r="B292">
        <v>284</v>
      </c>
      <c r="C292" s="5">
        <f t="shared" si="16"/>
        <v>250334.94390589191</v>
      </c>
      <c r="D292" s="4">
        <f t="shared" si="17"/>
        <v>2584.7519979051722</v>
      </c>
      <c r="E292" s="4">
        <f t="shared" si="18"/>
        <v>1460.2871727842617</v>
      </c>
      <c r="F292" s="4">
        <f t="shared" si="19"/>
        <v>247750.19190798674</v>
      </c>
    </row>
    <row r="293" spans="1:6" x14ac:dyDescent="0.25">
      <c r="A293" s="8">
        <v>53813</v>
      </c>
      <c r="B293">
        <v>285</v>
      </c>
      <c r="C293" s="5">
        <f t="shared" si="16"/>
        <v>247750.19190798674</v>
      </c>
      <c r="D293" s="4">
        <f t="shared" si="17"/>
        <v>2599.8297178928042</v>
      </c>
      <c r="E293" s="4">
        <f t="shared" si="18"/>
        <v>1445.2094527966296</v>
      </c>
      <c r="F293" s="4">
        <f t="shared" si="19"/>
        <v>245150.36219009393</v>
      </c>
    </row>
    <row r="294" spans="1:6" x14ac:dyDescent="0.25">
      <c r="A294" s="8">
        <v>53844</v>
      </c>
      <c r="B294">
        <v>286</v>
      </c>
      <c r="C294" s="5">
        <f t="shared" si="16"/>
        <v>245150.36219009393</v>
      </c>
      <c r="D294" s="4">
        <f t="shared" si="17"/>
        <v>2614.9953912471829</v>
      </c>
      <c r="E294" s="4">
        <f t="shared" si="18"/>
        <v>1430.043779442251</v>
      </c>
      <c r="F294" s="4">
        <f t="shared" si="19"/>
        <v>242535.36679884675</v>
      </c>
    </row>
    <row r="295" spans="1:6" x14ac:dyDescent="0.25">
      <c r="A295" s="8">
        <v>53874</v>
      </c>
      <c r="B295">
        <v>287</v>
      </c>
      <c r="C295" s="5">
        <f t="shared" si="16"/>
        <v>242535.36679884675</v>
      </c>
      <c r="D295" s="4">
        <f t="shared" si="17"/>
        <v>2630.2495310294908</v>
      </c>
      <c r="E295" s="4">
        <f t="shared" si="18"/>
        <v>1414.7896396599431</v>
      </c>
      <c r="F295" s="4">
        <f t="shared" si="19"/>
        <v>239905.11726781726</v>
      </c>
    </row>
    <row r="296" spans="1:6" x14ac:dyDescent="0.25">
      <c r="A296" s="8">
        <v>53905</v>
      </c>
      <c r="B296">
        <v>288</v>
      </c>
      <c r="C296" s="5">
        <f t="shared" si="16"/>
        <v>239905.11726781726</v>
      </c>
      <c r="D296" s="4">
        <f t="shared" si="17"/>
        <v>2645.5926532938902</v>
      </c>
      <c r="E296" s="4">
        <f t="shared" si="18"/>
        <v>1399.4465173955437</v>
      </c>
      <c r="F296" s="4">
        <f t="shared" si="19"/>
        <v>237259.52461452337</v>
      </c>
    </row>
    <row r="297" spans="1:6" x14ac:dyDescent="0.25">
      <c r="A297" s="8">
        <v>53936</v>
      </c>
      <c r="B297">
        <v>289</v>
      </c>
      <c r="C297" s="5">
        <f t="shared" si="16"/>
        <v>237259.52461452337</v>
      </c>
      <c r="D297" s="4">
        <f t="shared" si="17"/>
        <v>2661.0252771048108</v>
      </c>
      <c r="E297" s="4">
        <f t="shared" si="18"/>
        <v>1384.013893584623</v>
      </c>
      <c r="F297" s="4">
        <f t="shared" si="19"/>
        <v>234598.49933741856</v>
      </c>
    </row>
    <row r="298" spans="1:6" x14ac:dyDescent="0.25">
      <c r="A298" s="8">
        <v>53966</v>
      </c>
      <c r="B298">
        <v>290</v>
      </c>
      <c r="C298" s="5">
        <f t="shared" si="16"/>
        <v>234598.49933741856</v>
      </c>
      <c r="D298" s="4">
        <f t="shared" si="17"/>
        <v>2676.5479245544411</v>
      </c>
      <c r="E298" s="4">
        <f t="shared" si="18"/>
        <v>1368.4912461349927</v>
      </c>
      <c r="F298" s="4">
        <f t="shared" si="19"/>
        <v>231921.95141286412</v>
      </c>
    </row>
    <row r="299" spans="1:6" x14ac:dyDescent="0.25">
      <c r="A299" s="8">
        <v>53997</v>
      </c>
      <c r="B299">
        <v>291</v>
      </c>
      <c r="C299" s="5">
        <f t="shared" si="16"/>
        <v>231921.95141286412</v>
      </c>
      <c r="D299" s="4">
        <f t="shared" si="17"/>
        <v>2692.1611207810347</v>
      </c>
      <c r="E299" s="4">
        <f t="shared" si="18"/>
        <v>1352.8780499083991</v>
      </c>
      <c r="F299" s="4">
        <f t="shared" si="19"/>
        <v>229229.79029208308</v>
      </c>
    </row>
    <row r="300" spans="1:6" x14ac:dyDescent="0.25">
      <c r="A300" s="8">
        <v>54027</v>
      </c>
      <c r="B300">
        <v>292</v>
      </c>
      <c r="C300" s="5">
        <f t="shared" si="16"/>
        <v>229229.79029208308</v>
      </c>
      <c r="D300" s="4">
        <f t="shared" si="17"/>
        <v>2707.8653939856449</v>
      </c>
      <c r="E300" s="4">
        <f t="shared" si="18"/>
        <v>1337.1737767037889</v>
      </c>
      <c r="F300" s="4">
        <f t="shared" si="19"/>
        <v>226521.92489809744</v>
      </c>
    </row>
    <row r="301" spans="1:6" x14ac:dyDescent="0.25">
      <c r="A301" s="8">
        <v>54058</v>
      </c>
      <c r="B301">
        <v>293</v>
      </c>
      <c r="C301" s="5">
        <f t="shared" si="16"/>
        <v>226521.92489809744</v>
      </c>
      <c r="D301" s="4">
        <f t="shared" si="17"/>
        <v>2723.6612754505477</v>
      </c>
      <c r="E301" s="4">
        <f t="shared" si="18"/>
        <v>1321.3778952388861</v>
      </c>
      <c r="F301" s="4">
        <f t="shared" si="19"/>
        <v>223798.26362264689</v>
      </c>
    </row>
    <row r="302" spans="1:6" x14ac:dyDescent="0.25">
      <c r="A302" s="8">
        <v>54089</v>
      </c>
      <c r="B302">
        <v>294</v>
      </c>
      <c r="C302" s="5">
        <f t="shared" si="16"/>
        <v>223798.26362264689</v>
      </c>
      <c r="D302" s="4">
        <f t="shared" si="17"/>
        <v>2739.5492995573732</v>
      </c>
      <c r="E302" s="4">
        <f t="shared" si="18"/>
        <v>1305.4898711320607</v>
      </c>
      <c r="F302" s="4">
        <f t="shared" si="19"/>
        <v>221058.71432308952</v>
      </c>
    </row>
    <row r="303" spans="1:6" x14ac:dyDescent="0.25">
      <c r="A303" s="8">
        <v>54118</v>
      </c>
      <c r="B303">
        <v>295</v>
      </c>
      <c r="C303" s="5">
        <f t="shared" si="16"/>
        <v>221058.71432308952</v>
      </c>
      <c r="D303" s="4">
        <f t="shared" si="17"/>
        <v>2755.5300038046844</v>
      </c>
      <c r="E303" s="4">
        <f t="shared" si="18"/>
        <v>1289.5091668847494</v>
      </c>
      <c r="F303" s="4">
        <f t="shared" si="19"/>
        <v>218303.18431928483</v>
      </c>
    </row>
    <row r="304" spans="1:6" x14ac:dyDescent="0.25">
      <c r="A304" s="8">
        <v>54149</v>
      </c>
      <c r="B304">
        <v>296</v>
      </c>
      <c r="C304" s="5">
        <f t="shared" si="16"/>
        <v>218303.18431928483</v>
      </c>
      <c r="D304" s="4">
        <f t="shared" si="17"/>
        <v>2771.6039288269531</v>
      </c>
      <c r="E304" s="4">
        <f t="shared" si="18"/>
        <v>1273.4352418624808</v>
      </c>
      <c r="F304" s="4">
        <f t="shared" si="19"/>
        <v>215531.58039045788</v>
      </c>
    </row>
    <row r="305" spans="1:6" x14ac:dyDescent="0.25">
      <c r="A305" s="8">
        <v>54179</v>
      </c>
      <c r="B305">
        <v>297</v>
      </c>
      <c r="C305" s="5">
        <f t="shared" si="16"/>
        <v>215531.58039045788</v>
      </c>
      <c r="D305" s="4">
        <f t="shared" si="17"/>
        <v>2787.7716184117598</v>
      </c>
      <c r="E305" s="4">
        <f t="shared" si="18"/>
        <v>1257.267552277674</v>
      </c>
      <c r="F305" s="4">
        <f t="shared" si="19"/>
        <v>212743.80877204612</v>
      </c>
    </row>
    <row r="306" spans="1:6" x14ac:dyDescent="0.25">
      <c r="A306" s="8">
        <v>54210</v>
      </c>
      <c r="B306">
        <v>298</v>
      </c>
      <c r="C306" s="5">
        <f t="shared" si="16"/>
        <v>212743.80877204612</v>
      </c>
      <c r="D306" s="4">
        <f t="shared" si="17"/>
        <v>2804.0336195190903</v>
      </c>
      <c r="E306" s="4">
        <f t="shared" si="18"/>
        <v>1241.0055511703436</v>
      </c>
      <c r="F306" s="4">
        <f t="shared" si="19"/>
        <v>209939.77515252703</v>
      </c>
    </row>
    <row r="307" spans="1:6" x14ac:dyDescent="0.25">
      <c r="A307" s="8">
        <v>54240</v>
      </c>
      <c r="B307">
        <v>299</v>
      </c>
      <c r="C307" s="5">
        <f t="shared" si="16"/>
        <v>209939.77515252703</v>
      </c>
      <c r="D307" s="4">
        <f t="shared" si="17"/>
        <v>2820.3904822997865</v>
      </c>
      <c r="E307" s="4">
        <f t="shared" si="18"/>
        <v>1224.6486883896473</v>
      </c>
      <c r="F307" s="4">
        <f t="shared" si="19"/>
        <v>207119.38467022724</v>
      </c>
    </row>
    <row r="308" spans="1:6" x14ac:dyDescent="0.25">
      <c r="A308" s="8">
        <v>54271</v>
      </c>
      <c r="B308">
        <v>300</v>
      </c>
      <c r="C308" s="5">
        <f t="shared" si="16"/>
        <v>207119.38467022724</v>
      </c>
      <c r="D308" s="4">
        <f t="shared" si="17"/>
        <v>2836.842760113097</v>
      </c>
      <c r="E308" s="4">
        <f t="shared" si="18"/>
        <v>1208.1964105763368</v>
      </c>
      <c r="F308" s="4">
        <f t="shared" si="19"/>
        <v>204282.54191011415</v>
      </c>
    </row>
    <row r="309" spans="1:6" x14ac:dyDescent="0.25">
      <c r="A309" s="8">
        <v>54302</v>
      </c>
      <c r="B309">
        <v>301</v>
      </c>
      <c r="C309" s="5">
        <f t="shared" si="16"/>
        <v>204282.54191011415</v>
      </c>
      <c r="D309" s="4">
        <f t="shared" si="17"/>
        <v>2853.3910095470783</v>
      </c>
      <c r="E309" s="4">
        <f t="shared" si="18"/>
        <v>1191.6481611423555</v>
      </c>
      <c r="F309" s="4">
        <f t="shared" si="19"/>
        <v>201429.15090056707</v>
      </c>
    </row>
    <row r="310" spans="1:6" x14ac:dyDescent="0.25">
      <c r="A310" s="8">
        <v>54332</v>
      </c>
      <c r="B310">
        <v>302</v>
      </c>
      <c r="C310" s="5">
        <f t="shared" si="16"/>
        <v>201429.15090056707</v>
      </c>
      <c r="D310" s="4">
        <f t="shared" si="17"/>
        <v>2870.0357904361736</v>
      </c>
      <c r="E310" s="4">
        <f t="shared" si="18"/>
        <v>1175.0033802532603</v>
      </c>
      <c r="F310" s="4">
        <f t="shared" si="19"/>
        <v>198559.11511013089</v>
      </c>
    </row>
    <row r="311" spans="1:6" x14ac:dyDescent="0.25">
      <c r="A311" s="8">
        <v>54363</v>
      </c>
      <c r="B311">
        <v>303</v>
      </c>
      <c r="C311" s="5">
        <f t="shared" si="16"/>
        <v>198559.11511013089</v>
      </c>
      <c r="D311" s="4">
        <f t="shared" si="17"/>
        <v>2886.777665880305</v>
      </c>
      <c r="E311" s="4">
        <f t="shared" si="18"/>
        <v>1158.2615048091288</v>
      </c>
      <c r="F311" s="4">
        <f t="shared" si="19"/>
        <v>195672.33744425059</v>
      </c>
    </row>
    <row r="312" spans="1:6" x14ac:dyDescent="0.25">
      <c r="A312" s="8">
        <v>54393</v>
      </c>
      <c r="B312">
        <v>304</v>
      </c>
      <c r="C312" s="5">
        <f t="shared" si="16"/>
        <v>195672.33744425059</v>
      </c>
      <c r="D312" s="4">
        <f t="shared" si="17"/>
        <v>2903.6172022647224</v>
      </c>
      <c r="E312" s="4">
        <f t="shared" si="18"/>
        <v>1141.4219684247114</v>
      </c>
      <c r="F312" s="4">
        <f t="shared" si="19"/>
        <v>192768.72024198587</v>
      </c>
    </row>
    <row r="313" spans="1:6" x14ac:dyDescent="0.25">
      <c r="A313" s="8">
        <v>54424</v>
      </c>
      <c r="B313">
        <v>305</v>
      </c>
      <c r="C313" s="5">
        <f t="shared" si="16"/>
        <v>192768.72024198587</v>
      </c>
      <c r="D313" s="4">
        <f t="shared" si="17"/>
        <v>2920.5549692778441</v>
      </c>
      <c r="E313" s="4">
        <f t="shared" si="18"/>
        <v>1124.4842014115898</v>
      </c>
      <c r="F313" s="4">
        <f t="shared" si="19"/>
        <v>189848.16527270802</v>
      </c>
    </row>
    <row r="314" spans="1:6" x14ac:dyDescent="0.25">
      <c r="A314" s="8">
        <v>54455</v>
      </c>
      <c r="B314">
        <v>306</v>
      </c>
      <c r="C314" s="5">
        <f t="shared" si="16"/>
        <v>189848.16527270802</v>
      </c>
      <c r="D314" s="4">
        <f t="shared" si="17"/>
        <v>2937.5915399318619</v>
      </c>
      <c r="E314" s="4">
        <f t="shared" si="18"/>
        <v>1107.4476307575719</v>
      </c>
      <c r="F314" s="4">
        <f t="shared" si="19"/>
        <v>186910.57373277616</v>
      </c>
    </row>
    <row r="315" spans="1:6" x14ac:dyDescent="0.25">
      <c r="A315" s="8">
        <v>54483</v>
      </c>
      <c r="B315">
        <v>307</v>
      </c>
      <c r="C315" s="5">
        <f t="shared" si="16"/>
        <v>186910.57373277616</v>
      </c>
      <c r="D315" s="4">
        <f t="shared" si="17"/>
        <v>2954.7274905816594</v>
      </c>
      <c r="E315" s="4">
        <f t="shared" si="18"/>
        <v>1090.3116801077745</v>
      </c>
      <c r="F315" s="4">
        <f t="shared" si="19"/>
        <v>183955.8462421945</v>
      </c>
    </row>
    <row r="316" spans="1:6" x14ac:dyDescent="0.25">
      <c r="A316" s="8">
        <v>54514</v>
      </c>
      <c r="B316">
        <v>308</v>
      </c>
      <c r="C316" s="5">
        <f t="shared" si="16"/>
        <v>183955.8462421945</v>
      </c>
      <c r="D316" s="4">
        <f t="shared" si="17"/>
        <v>2971.9634009433503</v>
      </c>
      <c r="E316" s="4">
        <f t="shared" si="18"/>
        <v>1073.0757697460836</v>
      </c>
      <c r="F316" s="4">
        <f t="shared" si="19"/>
        <v>180983.88284125115</v>
      </c>
    </row>
    <row r="317" spans="1:6" x14ac:dyDescent="0.25">
      <c r="A317" s="8">
        <v>54544</v>
      </c>
      <c r="B317">
        <v>309</v>
      </c>
      <c r="C317" s="5">
        <f t="shared" si="16"/>
        <v>180983.88284125115</v>
      </c>
      <c r="D317" s="4">
        <f t="shared" si="17"/>
        <v>2989.2998541154084</v>
      </c>
      <c r="E317" s="4">
        <f t="shared" si="18"/>
        <v>1055.7393165740255</v>
      </c>
      <c r="F317" s="4">
        <f t="shared" si="19"/>
        <v>177994.58298713574</v>
      </c>
    </row>
    <row r="318" spans="1:6" x14ac:dyDescent="0.25">
      <c r="A318" s="8">
        <v>54575</v>
      </c>
      <c r="B318">
        <v>310</v>
      </c>
      <c r="C318" s="5">
        <f t="shared" si="16"/>
        <v>177994.58298713574</v>
      </c>
      <c r="D318" s="4">
        <f t="shared" si="17"/>
        <v>3006.7374365978176</v>
      </c>
      <c r="E318" s="4">
        <f t="shared" si="18"/>
        <v>1038.3017340916163</v>
      </c>
      <c r="F318" s="4">
        <f t="shared" si="19"/>
        <v>174987.84555053792</v>
      </c>
    </row>
    <row r="319" spans="1:6" x14ac:dyDescent="0.25">
      <c r="A319" s="8">
        <v>54605</v>
      </c>
      <c r="B319">
        <v>311</v>
      </c>
      <c r="C319" s="5">
        <f t="shared" si="16"/>
        <v>174987.84555053792</v>
      </c>
      <c r="D319" s="4">
        <f t="shared" si="17"/>
        <v>3024.2767383112805</v>
      </c>
      <c r="E319" s="4">
        <f t="shared" si="18"/>
        <v>1020.7624323781533</v>
      </c>
      <c r="F319" s="4">
        <f t="shared" si="19"/>
        <v>171963.56881222664</v>
      </c>
    </row>
    <row r="320" spans="1:6" x14ac:dyDescent="0.25">
      <c r="A320" s="8">
        <v>54636</v>
      </c>
      <c r="B320">
        <v>312</v>
      </c>
      <c r="C320" s="5">
        <f t="shared" si="16"/>
        <v>171963.56881222664</v>
      </c>
      <c r="D320" s="4">
        <f t="shared" si="17"/>
        <v>3041.9183526182023</v>
      </c>
      <c r="E320" s="4">
        <f t="shared" si="18"/>
        <v>1003.1208180712315</v>
      </c>
      <c r="F320" s="4">
        <f t="shared" si="19"/>
        <v>168921.65045960844</v>
      </c>
    </row>
    <row r="321" spans="1:6" x14ac:dyDescent="0.25">
      <c r="A321" s="8">
        <v>54667</v>
      </c>
      <c r="B321">
        <v>313</v>
      </c>
      <c r="C321" s="5">
        <f t="shared" si="16"/>
        <v>168921.65045960844</v>
      </c>
      <c r="D321" s="4">
        <f t="shared" si="17"/>
        <v>3059.662876341783</v>
      </c>
      <c r="E321" s="4">
        <f t="shared" si="18"/>
        <v>985.37629434765086</v>
      </c>
      <c r="F321" s="4">
        <f t="shared" si="19"/>
        <v>165861.98758326666</v>
      </c>
    </row>
    <row r="322" spans="1:6" x14ac:dyDescent="0.25">
      <c r="A322" s="8">
        <v>54697</v>
      </c>
      <c r="B322">
        <v>314</v>
      </c>
      <c r="C322" s="5">
        <f t="shared" si="16"/>
        <v>165861.98758326666</v>
      </c>
      <c r="D322" s="4">
        <f t="shared" si="17"/>
        <v>3077.5109097869135</v>
      </c>
      <c r="E322" s="4">
        <f t="shared" si="18"/>
        <v>967.52826090252029</v>
      </c>
      <c r="F322" s="4">
        <f t="shared" si="19"/>
        <v>162784.47667347974</v>
      </c>
    </row>
    <row r="323" spans="1:6" x14ac:dyDescent="0.25">
      <c r="A323" s="8">
        <v>54728</v>
      </c>
      <c r="B323">
        <v>315</v>
      </c>
      <c r="C323" s="5">
        <f t="shared" si="16"/>
        <v>162784.47667347974</v>
      </c>
      <c r="D323" s="4">
        <f t="shared" si="17"/>
        <v>3095.4630567607819</v>
      </c>
      <c r="E323" s="4">
        <f t="shared" si="18"/>
        <v>949.57611392865192</v>
      </c>
      <c r="F323" s="4">
        <f t="shared" si="19"/>
        <v>159689.01361671896</v>
      </c>
    </row>
    <row r="324" spans="1:6" x14ac:dyDescent="0.25">
      <c r="A324" s="8">
        <v>54758</v>
      </c>
      <c r="B324">
        <v>316</v>
      </c>
      <c r="C324" s="5">
        <f t="shared" si="16"/>
        <v>159689.01361671896</v>
      </c>
      <c r="D324" s="4">
        <f t="shared" si="17"/>
        <v>3113.5199245920812</v>
      </c>
      <c r="E324" s="4">
        <f t="shared" si="18"/>
        <v>931.51924609735261</v>
      </c>
      <c r="F324" s="4">
        <f t="shared" si="19"/>
        <v>156575.49369212688</v>
      </c>
    </row>
    <row r="325" spans="1:6" x14ac:dyDescent="0.25">
      <c r="A325" s="8">
        <v>54789</v>
      </c>
      <c r="B325">
        <v>317</v>
      </c>
      <c r="C325" s="5">
        <f t="shared" si="16"/>
        <v>156575.49369212688</v>
      </c>
      <c r="D325" s="4">
        <f t="shared" si="17"/>
        <v>3131.6821241519647</v>
      </c>
      <c r="E325" s="4">
        <f t="shared" si="18"/>
        <v>913.35704653746916</v>
      </c>
      <c r="F325" s="4">
        <f t="shared" si="19"/>
        <v>153443.81156797492</v>
      </c>
    </row>
    <row r="326" spans="1:6" x14ac:dyDescent="0.25">
      <c r="A326" s="8">
        <v>54820</v>
      </c>
      <c r="B326">
        <v>318</v>
      </c>
      <c r="C326" s="5">
        <f t="shared" si="16"/>
        <v>153443.81156797492</v>
      </c>
      <c r="D326" s="4">
        <f t="shared" si="17"/>
        <v>3149.9502698763099</v>
      </c>
      <c r="E326" s="4">
        <f t="shared" si="18"/>
        <v>895.08890081312393</v>
      </c>
      <c r="F326" s="4">
        <f t="shared" si="19"/>
        <v>150293.86129809861</v>
      </c>
    </row>
    <row r="327" spans="1:6" x14ac:dyDescent="0.25">
      <c r="A327" s="8">
        <v>54848</v>
      </c>
      <c r="B327">
        <v>319</v>
      </c>
      <c r="C327" s="5">
        <f t="shared" si="16"/>
        <v>150293.86129809861</v>
      </c>
      <c r="D327" s="4">
        <f t="shared" si="17"/>
        <v>3168.3249797837925</v>
      </c>
      <c r="E327" s="4">
        <f t="shared" si="18"/>
        <v>876.71419090564132</v>
      </c>
      <c r="F327" s="4">
        <f t="shared" si="19"/>
        <v>147125.53631831481</v>
      </c>
    </row>
    <row r="328" spans="1:6" x14ac:dyDescent="0.25">
      <c r="A328" s="8">
        <v>54879</v>
      </c>
      <c r="B328">
        <v>320</v>
      </c>
      <c r="C328" s="5">
        <f t="shared" si="16"/>
        <v>147125.53631831481</v>
      </c>
      <c r="D328" s="4">
        <f t="shared" si="17"/>
        <v>3186.8068754992564</v>
      </c>
      <c r="E328" s="4">
        <f t="shared" si="18"/>
        <v>858.23229519017741</v>
      </c>
      <c r="F328" s="4">
        <f t="shared" si="19"/>
        <v>143938.72944281556</v>
      </c>
    </row>
    <row r="329" spans="1:6" x14ac:dyDescent="0.25">
      <c r="A329" s="8">
        <v>54909</v>
      </c>
      <c r="B329">
        <v>321</v>
      </c>
      <c r="C329" s="5">
        <f t="shared" si="16"/>
        <v>143938.72944281556</v>
      </c>
      <c r="D329" s="4">
        <f t="shared" si="17"/>
        <v>3205.3965822731261</v>
      </c>
      <c r="E329" s="4">
        <f t="shared" si="18"/>
        <v>839.64258841630772</v>
      </c>
      <c r="F329" s="4">
        <f t="shared" si="19"/>
        <v>140733.33286054243</v>
      </c>
    </row>
    <row r="330" spans="1:6" x14ac:dyDescent="0.25">
      <c r="A330" s="8">
        <v>54940</v>
      </c>
      <c r="B330">
        <v>322</v>
      </c>
      <c r="C330" s="5">
        <f t="shared" si="16"/>
        <v>140733.33286054243</v>
      </c>
      <c r="D330" s="4">
        <f t="shared" si="17"/>
        <v>3224.0947290028562</v>
      </c>
      <c r="E330" s="4">
        <f t="shared" si="18"/>
        <v>820.94444168657765</v>
      </c>
      <c r="F330" s="4">
        <f t="shared" si="19"/>
        <v>137509.23813153958</v>
      </c>
    </row>
    <row r="331" spans="1:6" x14ac:dyDescent="0.25">
      <c r="A331" s="8">
        <v>54970</v>
      </c>
      <c r="B331">
        <v>323</v>
      </c>
      <c r="C331" s="5">
        <f t="shared" ref="C331:C368" si="20">+F330</f>
        <v>137509.23813153958</v>
      </c>
      <c r="D331" s="4">
        <f t="shared" ref="D331:D368" si="21">+C331-F331</f>
        <v>3242.901948255545</v>
      </c>
      <c r="E331" s="4">
        <f t="shared" ref="E331:E368" si="22">+$B$6-D331</f>
        <v>802.13722243388884</v>
      </c>
      <c r="F331" s="4">
        <f t="shared" ref="F331:F368" si="23">-PV($B$4/12,($B$5*12)-B331,$B$6,0)</f>
        <v>134266.33618328403</v>
      </c>
    </row>
    <row r="332" spans="1:6" x14ac:dyDescent="0.25">
      <c r="A332" s="8">
        <v>55001</v>
      </c>
      <c r="B332">
        <v>324</v>
      </c>
      <c r="C332" s="5">
        <f t="shared" si="20"/>
        <v>134266.33618328403</v>
      </c>
      <c r="D332" s="4">
        <f t="shared" si="21"/>
        <v>3261.8188762869249</v>
      </c>
      <c r="E332" s="4">
        <f t="shared" si="22"/>
        <v>783.2202944025089</v>
      </c>
      <c r="F332" s="4">
        <f t="shared" si="23"/>
        <v>131004.51730699711</v>
      </c>
    </row>
    <row r="333" spans="1:6" x14ac:dyDescent="0.25">
      <c r="A333" s="8">
        <v>55032</v>
      </c>
      <c r="B333">
        <v>325</v>
      </c>
      <c r="C333" s="5">
        <f t="shared" si="20"/>
        <v>131004.51730699711</v>
      </c>
      <c r="D333" s="4">
        <f t="shared" si="21"/>
        <v>3280.8461530653294</v>
      </c>
      <c r="E333" s="4">
        <f t="shared" si="22"/>
        <v>764.19301762410441</v>
      </c>
      <c r="F333" s="4">
        <f t="shared" si="23"/>
        <v>127723.67115393178</v>
      </c>
    </row>
    <row r="334" spans="1:6" x14ac:dyDescent="0.25">
      <c r="A334" s="8">
        <v>55062</v>
      </c>
      <c r="B334">
        <v>326</v>
      </c>
      <c r="C334" s="5">
        <f t="shared" si="20"/>
        <v>127723.67115393178</v>
      </c>
      <c r="D334" s="4">
        <f t="shared" si="21"/>
        <v>3299.9844222914689</v>
      </c>
      <c r="E334" s="4">
        <f t="shared" si="22"/>
        <v>745.05474839796489</v>
      </c>
      <c r="F334" s="4">
        <f t="shared" si="23"/>
        <v>124423.68673164031</v>
      </c>
    </row>
    <row r="335" spans="1:6" x14ac:dyDescent="0.25">
      <c r="A335" s="8">
        <v>55093</v>
      </c>
      <c r="B335">
        <v>327</v>
      </c>
      <c r="C335" s="5">
        <f t="shared" si="20"/>
        <v>124423.68673164031</v>
      </c>
      <c r="D335" s="4">
        <f t="shared" si="21"/>
        <v>3319.2343314215686</v>
      </c>
      <c r="E335" s="4">
        <f t="shared" si="22"/>
        <v>725.80483926786519</v>
      </c>
      <c r="F335" s="4">
        <f t="shared" si="23"/>
        <v>121104.45240021874</v>
      </c>
    </row>
    <row r="336" spans="1:6" x14ac:dyDescent="0.25">
      <c r="A336" s="8">
        <v>55123</v>
      </c>
      <c r="B336">
        <v>328</v>
      </c>
      <c r="C336" s="5">
        <f t="shared" si="20"/>
        <v>121104.45240021874</v>
      </c>
      <c r="D336" s="4">
        <f t="shared" si="21"/>
        <v>3338.5965316881629</v>
      </c>
      <c r="E336" s="4">
        <f t="shared" si="22"/>
        <v>706.44263900127089</v>
      </c>
      <c r="F336" s="4">
        <f t="shared" si="23"/>
        <v>117765.85586853058</v>
      </c>
    </row>
    <row r="337" spans="1:6" x14ac:dyDescent="0.25">
      <c r="A337" s="8">
        <v>55154</v>
      </c>
      <c r="B337">
        <v>329</v>
      </c>
      <c r="C337" s="5">
        <f t="shared" si="20"/>
        <v>117765.85586853058</v>
      </c>
      <c r="D337" s="4">
        <f t="shared" si="21"/>
        <v>3358.071678123044</v>
      </c>
      <c r="E337" s="4">
        <f t="shared" si="22"/>
        <v>686.96749256638986</v>
      </c>
      <c r="F337" s="4">
        <f t="shared" si="23"/>
        <v>114407.78419040753</v>
      </c>
    </row>
    <row r="338" spans="1:6" x14ac:dyDescent="0.25">
      <c r="A338" s="8">
        <v>55185</v>
      </c>
      <c r="B338">
        <v>330</v>
      </c>
      <c r="C338" s="5">
        <f t="shared" si="20"/>
        <v>114407.78419040753</v>
      </c>
      <c r="D338" s="4">
        <f t="shared" si="21"/>
        <v>3377.6604295786383</v>
      </c>
      <c r="E338" s="4">
        <f t="shared" si="22"/>
        <v>667.37874111079554</v>
      </c>
      <c r="F338" s="4">
        <f t="shared" si="23"/>
        <v>111030.12376082889</v>
      </c>
    </row>
    <row r="339" spans="1:6" x14ac:dyDescent="0.25">
      <c r="A339" s="8">
        <v>55213</v>
      </c>
      <c r="B339">
        <v>331</v>
      </c>
      <c r="C339" s="5">
        <f t="shared" si="20"/>
        <v>111030.12376082889</v>
      </c>
      <c r="D339" s="4">
        <f t="shared" si="21"/>
        <v>3397.3634487512754</v>
      </c>
      <c r="E339" s="4">
        <f t="shared" si="22"/>
        <v>647.6757219381584</v>
      </c>
      <c r="F339" s="4">
        <f t="shared" si="23"/>
        <v>107632.76031207762</v>
      </c>
    </row>
    <row r="340" spans="1:6" x14ac:dyDescent="0.25">
      <c r="A340" s="8">
        <v>55244</v>
      </c>
      <c r="B340">
        <v>332</v>
      </c>
      <c r="C340" s="5">
        <f t="shared" si="20"/>
        <v>107632.76031207762</v>
      </c>
      <c r="D340" s="4">
        <f t="shared" si="21"/>
        <v>3417.1814022023464</v>
      </c>
      <c r="E340" s="4">
        <f t="shared" si="22"/>
        <v>627.85776848708747</v>
      </c>
      <c r="F340" s="4">
        <f t="shared" si="23"/>
        <v>104215.57890987527</v>
      </c>
    </row>
    <row r="341" spans="1:6" x14ac:dyDescent="0.25">
      <c r="A341" s="8">
        <v>55274</v>
      </c>
      <c r="B341">
        <v>333</v>
      </c>
      <c r="C341" s="5">
        <f t="shared" si="20"/>
        <v>104215.57890987527</v>
      </c>
      <c r="D341" s="4">
        <f t="shared" si="21"/>
        <v>3437.1149603818194</v>
      </c>
      <c r="E341" s="4">
        <f t="shared" si="22"/>
        <v>607.92421030761443</v>
      </c>
      <c r="F341" s="4">
        <f t="shared" si="23"/>
        <v>100778.46394949345</v>
      </c>
    </row>
    <row r="342" spans="1:6" x14ac:dyDescent="0.25">
      <c r="A342" s="8">
        <v>55305</v>
      </c>
      <c r="B342">
        <v>334</v>
      </c>
      <c r="C342" s="5">
        <f t="shared" si="20"/>
        <v>100778.46394949345</v>
      </c>
      <c r="D342" s="4">
        <f t="shared" si="21"/>
        <v>3457.1647976507811</v>
      </c>
      <c r="E342" s="4">
        <f t="shared" si="22"/>
        <v>587.87437303865272</v>
      </c>
      <c r="F342" s="4">
        <f t="shared" si="23"/>
        <v>97321.299151842672</v>
      </c>
    </row>
    <row r="343" spans="1:6" x14ac:dyDescent="0.25">
      <c r="A343" s="8">
        <v>55335</v>
      </c>
      <c r="B343">
        <v>335</v>
      </c>
      <c r="C343" s="5">
        <f t="shared" si="20"/>
        <v>97321.299151842672</v>
      </c>
      <c r="D343" s="4">
        <f t="shared" si="21"/>
        <v>3477.3315923036425</v>
      </c>
      <c r="E343" s="4">
        <f t="shared" si="22"/>
        <v>567.70757838579129</v>
      </c>
      <c r="F343" s="4">
        <f t="shared" si="23"/>
        <v>93843.967559539029</v>
      </c>
    </row>
    <row r="344" spans="1:6" x14ac:dyDescent="0.25">
      <c r="A344" s="8">
        <v>55366</v>
      </c>
      <c r="B344">
        <v>336</v>
      </c>
      <c r="C344" s="5">
        <f t="shared" si="20"/>
        <v>93843.967559539029</v>
      </c>
      <c r="D344" s="4">
        <f t="shared" si="21"/>
        <v>3497.616026592179</v>
      </c>
      <c r="E344" s="4">
        <f t="shared" si="22"/>
        <v>547.42314409725486</v>
      </c>
      <c r="F344" s="4">
        <f t="shared" si="23"/>
        <v>90346.35153294685</v>
      </c>
    </row>
    <row r="345" spans="1:6" x14ac:dyDescent="0.25">
      <c r="A345" s="8">
        <v>55397</v>
      </c>
      <c r="B345">
        <v>337</v>
      </c>
      <c r="C345" s="5">
        <f t="shared" si="20"/>
        <v>90346.35153294685</v>
      </c>
      <c r="D345" s="4">
        <f t="shared" si="21"/>
        <v>3518.0187867472705</v>
      </c>
      <c r="E345" s="4">
        <f t="shared" si="22"/>
        <v>527.02038394216333</v>
      </c>
      <c r="F345" s="4">
        <f t="shared" si="23"/>
        <v>86828.33274619958</v>
      </c>
    </row>
    <row r="346" spans="1:6" x14ac:dyDescent="0.25">
      <c r="A346" s="8">
        <v>55427</v>
      </c>
      <c r="B346">
        <v>338</v>
      </c>
      <c r="C346" s="5">
        <f t="shared" si="20"/>
        <v>86828.33274619958</v>
      </c>
      <c r="D346" s="4">
        <f t="shared" si="21"/>
        <v>3538.5405630032037</v>
      </c>
      <c r="E346" s="4">
        <f t="shared" si="22"/>
        <v>506.49860768623012</v>
      </c>
      <c r="F346" s="4">
        <f t="shared" si="23"/>
        <v>83289.792183196376</v>
      </c>
    </row>
    <row r="347" spans="1:6" x14ac:dyDescent="0.25">
      <c r="A347" s="8">
        <v>55458</v>
      </c>
      <c r="B347">
        <v>339</v>
      </c>
      <c r="C347" s="5">
        <f t="shared" si="20"/>
        <v>83289.792183196376</v>
      </c>
      <c r="D347" s="4">
        <f t="shared" si="21"/>
        <v>3559.1820496207947</v>
      </c>
      <c r="E347" s="4">
        <f t="shared" si="22"/>
        <v>485.85712106863912</v>
      </c>
      <c r="F347" s="4">
        <f t="shared" si="23"/>
        <v>79730.610133575581</v>
      </c>
    </row>
    <row r="348" spans="1:6" x14ac:dyDescent="0.25">
      <c r="A348" s="8">
        <v>55488</v>
      </c>
      <c r="B348">
        <v>340</v>
      </c>
      <c r="C348" s="5">
        <f t="shared" si="20"/>
        <v>79730.610133575581</v>
      </c>
      <c r="D348" s="4">
        <f t="shared" si="21"/>
        <v>3579.9439449103666</v>
      </c>
      <c r="E348" s="4">
        <f t="shared" si="22"/>
        <v>465.09522577906728</v>
      </c>
      <c r="F348" s="4">
        <f t="shared" si="23"/>
        <v>76150.666188665215</v>
      </c>
    </row>
    <row r="349" spans="1:6" x14ac:dyDescent="0.25">
      <c r="A349" s="8">
        <v>55519</v>
      </c>
      <c r="B349">
        <v>341</v>
      </c>
      <c r="C349" s="5">
        <f t="shared" si="20"/>
        <v>76150.666188665215</v>
      </c>
      <c r="D349" s="4">
        <f t="shared" si="21"/>
        <v>3600.8269512554689</v>
      </c>
      <c r="E349" s="4">
        <f t="shared" si="22"/>
        <v>444.21221943396495</v>
      </c>
      <c r="F349" s="4">
        <f t="shared" si="23"/>
        <v>72549.839237409746</v>
      </c>
    </row>
    <row r="350" spans="1:6" x14ac:dyDescent="0.25">
      <c r="A350" s="8">
        <v>55550</v>
      </c>
      <c r="B350">
        <v>342</v>
      </c>
      <c r="C350" s="5">
        <f t="shared" si="20"/>
        <v>72549.839237409746</v>
      </c>
      <c r="D350" s="4">
        <f t="shared" si="21"/>
        <v>3621.8317751379509</v>
      </c>
      <c r="E350" s="4">
        <f t="shared" si="22"/>
        <v>423.20739555148293</v>
      </c>
      <c r="F350" s="4">
        <f t="shared" si="23"/>
        <v>68928.007462271795</v>
      </c>
    </row>
    <row r="351" spans="1:6" x14ac:dyDescent="0.25">
      <c r="A351" s="8">
        <v>55579</v>
      </c>
      <c r="B351">
        <v>343</v>
      </c>
      <c r="C351" s="5">
        <f t="shared" si="20"/>
        <v>68928.007462271795</v>
      </c>
      <c r="D351" s="4">
        <f t="shared" si="21"/>
        <v>3642.9591271594691</v>
      </c>
      <c r="E351" s="4">
        <f t="shared" si="22"/>
        <v>402.08004352996477</v>
      </c>
      <c r="F351" s="4">
        <f t="shared" si="23"/>
        <v>65285.048335112326</v>
      </c>
    </row>
    <row r="352" spans="1:6" x14ac:dyDescent="0.25">
      <c r="A352" s="8">
        <v>55610</v>
      </c>
      <c r="B352">
        <v>344</v>
      </c>
      <c r="C352" s="5">
        <f t="shared" si="20"/>
        <v>65285.048335112326</v>
      </c>
      <c r="D352" s="4">
        <f t="shared" si="21"/>
        <v>3664.2097220680298</v>
      </c>
      <c r="E352" s="4">
        <f t="shared" si="22"/>
        <v>380.82944862140403</v>
      </c>
      <c r="F352" s="4">
        <f t="shared" si="23"/>
        <v>61620.838613044296</v>
      </c>
    </row>
    <row r="353" spans="1:6" x14ac:dyDescent="0.25">
      <c r="A353" s="8">
        <v>55640</v>
      </c>
      <c r="B353">
        <v>345</v>
      </c>
      <c r="C353" s="5">
        <f t="shared" si="20"/>
        <v>61620.838613044296</v>
      </c>
      <c r="D353" s="4">
        <f t="shared" si="21"/>
        <v>3685.5842787800575</v>
      </c>
      <c r="E353" s="4">
        <f t="shared" si="22"/>
        <v>359.45489190937633</v>
      </c>
      <c r="F353" s="4">
        <f t="shared" si="23"/>
        <v>57935.254334264238</v>
      </c>
    </row>
    <row r="354" spans="1:6" x14ac:dyDescent="0.25">
      <c r="A354" s="8">
        <v>55671</v>
      </c>
      <c r="B354">
        <v>346</v>
      </c>
      <c r="C354" s="5">
        <f t="shared" si="20"/>
        <v>57935.254334264238</v>
      </c>
      <c r="D354" s="4">
        <f t="shared" si="21"/>
        <v>3707.0835204060859</v>
      </c>
      <c r="E354" s="4">
        <f t="shared" si="22"/>
        <v>337.95565028334795</v>
      </c>
      <c r="F354" s="4">
        <f t="shared" si="23"/>
        <v>54228.170813858153</v>
      </c>
    </row>
    <row r="355" spans="1:6" x14ac:dyDescent="0.25">
      <c r="A355" s="8">
        <v>55701</v>
      </c>
      <c r="B355">
        <v>347</v>
      </c>
      <c r="C355" s="5">
        <f t="shared" si="20"/>
        <v>54228.170813858153</v>
      </c>
      <c r="D355" s="4">
        <f t="shared" si="21"/>
        <v>3728.7081742752925</v>
      </c>
      <c r="E355" s="4">
        <f t="shared" si="22"/>
        <v>316.33099641414128</v>
      </c>
      <c r="F355" s="4">
        <f t="shared" si="23"/>
        <v>50499.46263958286</v>
      </c>
    </row>
    <row r="356" spans="1:6" x14ac:dyDescent="0.25">
      <c r="A356" s="8">
        <v>55732</v>
      </c>
      <c r="B356">
        <v>348</v>
      </c>
      <c r="C356" s="5">
        <f t="shared" si="20"/>
        <v>50499.46263958286</v>
      </c>
      <c r="D356" s="4">
        <f t="shared" si="21"/>
        <v>3750.4589719586511</v>
      </c>
      <c r="E356" s="4">
        <f t="shared" si="22"/>
        <v>294.58019873078274</v>
      </c>
      <c r="F356" s="4">
        <f t="shared" si="23"/>
        <v>46749.003667624209</v>
      </c>
    </row>
    <row r="357" spans="1:6" x14ac:dyDescent="0.25">
      <c r="A357" s="8">
        <v>55763</v>
      </c>
      <c r="B357">
        <v>349</v>
      </c>
      <c r="C357" s="5">
        <f t="shared" si="20"/>
        <v>46749.003667624209</v>
      </c>
      <c r="D357" s="4">
        <f t="shared" si="21"/>
        <v>3772.3366492948917</v>
      </c>
      <c r="E357" s="4">
        <f t="shared" si="22"/>
        <v>272.70252139454215</v>
      </c>
      <c r="F357" s="4">
        <f t="shared" si="23"/>
        <v>42976.667018329317</v>
      </c>
    </row>
    <row r="358" spans="1:6" x14ac:dyDescent="0.25">
      <c r="A358" s="8">
        <v>55793</v>
      </c>
      <c r="B358">
        <v>350</v>
      </c>
      <c r="C358" s="5">
        <f t="shared" si="20"/>
        <v>42976.667018329317</v>
      </c>
      <c r="D358" s="4">
        <f t="shared" si="21"/>
        <v>3794.3419464159088</v>
      </c>
      <c r="E358" s="4">
        <f t="shared" si="22"/>
        <v>250.69722427352508</v>
      </c>
      <c r="F358" s="4">
        <f t="shared" si="23"/>
        <v>39182.325071913408</v>
      </c>
    </row>
    <row r="359" spans="1:6" x14ac:dyDescent="0.25">
      <c r="A359" s="8">
        <v>55824</v>
      </c>
      <c r="B359">
        <v>351</v>
      </c>
      <c r="C359" s="5">
        <f t="shared" si="20"/>
        <v>39182.325071913408</v>
      </c>
      <c r="D359" s="4">
        <f t="shared" si="21"/>
        <v>3816.475607769913</v>
      </c>
      <c r="E359" s="4">
        <f t="shared" si="22"/>
        <v>228.56356291952079</v>
      </c>
      <c r="F359" s="4">
        <f t="shared" si="23"/>
        <v>35365.849464143495</v>
      </c>
    </row>
    <row r="360" spans="1:6" x14ac:dyDescent="0.25">
      <c r="A360" s="8">
        <v>55854</v>
      </c>
      <c r="B360">
        <v>352</v>
      </c>
      <c r="C360" s="5">
        <f t="shared" si="20"/>
        <v>35365.849464143495</v>
      </c>
      <c r="D360" s="4">
        <f t="shared" si="21"/>
        <v>3838.7383821486364</v>
      </c>
      <c r="E360" s="4">
        <f t="shared" si="22"/>
        <v>206.30078854079738</v>
      </c>
      <c r="F360" s="4">
        <f t="shared" si="23"/>
        <v>31527.111081994859</v>
      </c>
    </row>
    <row r="361" spans="1:6" x14ac:dyDescent="0.25">
      <c r="A361" s="8">
        <v>55885</v>
      </c>
      <c r="B361">
        <v>353</v>
      </c>
      <c r="C361" s="5">
        <f t="shared" si="20"/>
        <v>31527.111081994859</v>
      </c>
      <c r="D361" s="4">
        <f t="shared" si="21"/>
        <v>3861.1310227111935</v>
      </c>
      <c r="E361" s="4">
        <f t="shared" si="22"/>
        <v>183.90814797824032</v>
      </c>
      <c r="F361" s="4">
        <f t="shared" si="23"/>
        <v>27665.980059283665</v>
      </c>
    </row>
    <row r="362" spans="1:6" x14ac:dyDescent="0.25">
      <c r="A362" s="8">
        <v>55916</v>
      </c>
      <c r="B362">
        <v>354</v>
      </c>
      <c r="C362" s="5">
        <f t="shared" si="20"/>
        <v>27665.980059283665</v>
      </c>
      <c r="D362" s="4">
        <f t="shared" si="21"/>
        <v>3883.6542870102494</v>
      </c>
      <c r="E362" s="4">
        <f t="shared" si="22"/>
        <v>161.38488367918444</v>
      </c>
      <c r="F362" s="4">
        <f t="shared" si="23"/>
        <v>23782.325772273416</v>
      </c>
    </row>
    <row r="363" spans="1:6" x14ac:dyDescent="0.25">
      <c r="A363" s="8">
        <v>55944</v>
      </c>
      <c r="B363">
        <v>355</v>
      </c>
      <c r="C363" s="5">
        <f t="shared" si="20"/>
        <v>23782.325772273416</v>
      </c>
      <c r="D363" s="4">
        <f t="shared" si="21"/>
        <v>3906.3089370178495</v>
      </c>
      <c r="E363" s="4">
        <f t="shared" si="22"/>
        <v>138.7302336715843</v>
      </c>
      <c r="F363" s="4">
        <f t="shared" si="23"/>
        <v>19876.016835255567</v>
      </c>
    </row>
    <row r="364" spans="1:6" x14ac:dyDescent="0.25">
      <c r="A364" s="8">
        <v>55975</v>
      </c>
      <c r="B364">
        <v>356</v>
      </c>
      <c r="C364" s="5">
        <f t="shared" si="20"/>
        <v>19876.016835255567</v>
      </c>
      <c r="D364" s="4">
        <f t="shared" si="21"/>
        <v>3929.0957391504726</v>
      </c>
      <c r="E364" s="4">
        <f t="shared" si="22"/>
        <v>115.94343153896125</v>
      </c>
      <c r="F364" s="4">
        <f t="shared" si="23"/>
        <v>15946.921096105094</v>
      </c>
    </row>
    <row r="365" spans="1:6" x14ac:dyDescent="0.25">
      <c r="A365" s="8">
        <v>56005</v>
      </c>
      <c r="B365">
        <v>357</v>
      </c>
      <c r="C365" s="5">
        <f t="shared" si="20"/>
        <v>15946.921096105094</v>
      </c>
      <c r="D365" s="4">
        <f t="shared" si="21"/>
        <v>3952.0154642954603</v>
      </c>
      <c r="E365" s="4">
        <f t="shared" si="22"/>
        <v>93.023706393973498</v>
      </c>
      <c r="F365" s="4">
        <f t="shared" si="23"/>
        <v>11994.905631809634</v>
      </c>
    </row>
    <row r="366" spans="1:6" x14ac:dyDescent="0.25">
      <c r="A366" s="8">
        <v>56036</v>
      </c>
      <c r="B366">
        <v>358</v>
      </c>
      <c r="C366" s="5">
        <f t="shared" si="20"/>
        <v>11994.905631809634</v>
      </c>
      <c r="D366" s="4">
        <f t="shared" si="21"/>
        <v>3975.0688878372985</v>
      </c>
      <c r="E366" s="4">
        <f t="shared" si="22"/>
        <v>69.970282852135369</v>
      </c>
      <c r="F366" s="4">
        <f t="shared" si="23"/>
        <v>8019.8367439723352</v>
      </c>
    </row>
    <row r="367" spans="1:6" x14ac:dyDescent="0.25">
      <c r="A367" s="8">
        <v>56066</v>
      </c>
      <c r="B367">
        <v>359</v>
      </c>
      <c r="C367" s="5">
        <f t="shared" si="20"/>
        <v>8019.8367439723352</v>
      </c>
      <c r="D367" s="4">
        <f t="shared" si="21"/>
        <v>3998.2567896829069</v>
      </c>
      <c r="E367" s="4">
        <f t="shared" si="22"/>
        <v>46.782381006526975</v>
      </c>
      <c r="F367" s="4">
        <f t="shared" si="23"/>
        <v>4021.5799542894283</v>
      </c>
    </row>
    <row r="368" spans="1:6" x14ac:dyDescent="0.25">
      <c r="A368" t="s">
        <v>10</v>
      </c>
      <c r="B368">
        <v>360</v>
      </c>
      <c r="C368" s="5">
        <f t="shared" si="20"/>
        <v>4021.5799542894283</v>
      </c>
      <c r="D368" s="4">
        <f t="shared" si="21"/>
        <v>4021.5799542894283</v>
      </c>
      <c r="E368" s="4">
        <f t="shared" si="22"/>
        <v>23.459216400005516</v>
      </c>
      <c r="F368" s="4">
        <f t="shared" si="23"/>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C2F60-AD11-466F-B47B-53B9D58C1459}">
  <dimension ref="A1:J368"/>
  <sheetViews>
    <sheetView workbookViewId="0">
      <pane ySplit="8" topLeftCell="A53" activePane="bottomLeft" state="frozenSplit"/>
      <selection pane="bottomLeft" activeCell="G57" sqref="G57"/>
    </sheetView>
  </sheetViews>
  <sheetFormatPr defaultRowHeight="15" x14ac:dyDescent="0.25"/>
  <cols>
    <col min="1" max="1" width="18.28515625" customWidth="1"/>
    <col min="2" max="2" width="13.28515625" bestFit="1" customWidth="1"/>
    <col min="3" max="3" width="13.140625" customWidth="1"/>
    <col min="4" max="5" width="9.5703125" bestFit="1" customWidth="1"/>
    <col min="6" max="6" width="11.85546875" bestFit="1" customWidth="1"/>
    <col min="7" max="7" width="11.5703125" bestFit="1" customWidth="1"/>
    <col min="8" max="8" width="11.5703125" customWidth="1"/>
    <col min="9" max="9" width="12.28515625" bestFit="1" customWidth="1"/>
    <col min="10" max="10" width="12.85546875" bestFit="1" customWidth="1"/>
  </cols>
  <sheetData>
    <row r="1" spans="1:10" x14ac:dyDescent="0.25">
      <c r="A1" t="s">
        <v>0</v>
      </c>
      <c r="B1" s="4">
        <f>+'Hypothetical assumptions 10 yrs'!B2</f>
        <v>195300</v>
      </c>
    </row>
    <row r="2" spans="1:10" x14ac:dyDescent="0.25">
      <c r="A2" t="s">
        <v>1</v>
      </c>
      <c r="B2" s="4">
        <f>-B1*0.2</f>
        <v>-39060</v>
      </c>
    </row>
    <row r="3" spans="1:10" x14ac:dyDescent="0.25">
      <c r="A3" t="s">
        <v>2</v>
      </c>
      <c r="B3" s="4">
        <f>SUM(B1:B2)</f>
        <v>156240</v>
      </c>
    </row>
    <row r="4" spans="1:10" x14ac:dyDescent="0.25">
      <c r="A4" t="s">
        <v>3</v>
      </c>
      <c r="B4" s="2">
        <v>4.1700000000000001E-2</v>
      </c>
    </row>
    <row r="5" spans="1:10" x14ac:dyDescent="0.25">
      <c r="A5" t="s">
        <v>4</v>
      </c>
      <c r="B5" s="5">
        <v>30</v>
      </c>
    </row>
    <row r="6" spans="1:10" x14ac:dyDescent="0.25">
      <c r="A6" t="s">
        <v>5</v>
      </c>
      <c r="B6" s="7">
        <f>PMT(B4/12,+B5*12,-B3,0)</f>
        <v>761.30720615708617</v>
      </c>
    </row>
    <row r="8" spans="1:10" ht="30" x14ac:dyDescent="0.25">
      <c r="A8" t="s">
        <v>15</v>
      </c>
      <c r="C8" s="11" t="s">
        <v>6</v>
      </c>
      <c r="D8" s="12" t="s">
        <v>7</v>
      </c>
      <c r="E8" s="12" t="s">
        <v>8</v>
      </c>
      <c r="F8" s="11" t="s">
        <v>9</v>
      </c>
      <c r="G8" s="10" t="s">
        <v>11</v>
      </c>
      <c r="H8" s="10" t="s">
        <v>13</v>
      </c>
      <c r="I8" s="17" t="s">
        <v>12</v>
      </c>
      <c r="J8" s="11" t="s">
        <v>48</v>
      </c>
    </row>
    <row r="9" spans="1:10" x14ac:dyDescent="0.25">
      <c r="A9" s="8">
        <v>41852</v>
      </c>
      <c r="B9">
        <v>1</v>
      </c>
      <c r="C9" s="5">
        <f>+B3</f>
        <v>156240</v>
      </c>
      <c r="D9" s="4">
        <f>+C9-F9</f>
        <v>218.37320615947829</v>
      </c>
      <c r="E9" s="4">
        <f>+$B$6-D9</f>
        <v>542.93399999760788</v>
      </c>
      <c r="F9" s="4">
        <f>-PV($B$4/12,($B$5*12)-B9,$B$6,0)</f>
        <v>156021.62679384052</v>
      </c>
      <c r="G9" s="9"/>
      <c r="H9" s="9"/>
    </row>
    <row r="10" spans="1:10" x14ac:dyDescent="0.25">
      <c r="A10" s="8">
        <v>41883</v>
      </c>
      <c r="B10">
        <v>2</v>
      </c>
      <c r="C10" s="5">
        <f>+F9</f>
        <v>156021.62679384052</v>
      </c>
      <c r="D10" s="4">
        <f>+C10-F10</f>
        <v>219.13205304849544</v>
      </c>
      <c r="E10" s="4">
        <f>+$B$6-D10</f>
        <v>542.17515310859073</v>
      </c>
      <c r="F10" s="4">
        <f>-PV($B$4/12,($B$5*12)-B10,$B$6,0)</f>
        <v>155802.49474079203</v>
      </c>
      <c r="G10" s="9"/>
      <c r="H10" s="9"/>
      <c r="I10" s="13"/>
    </row>
    <row r="11" spans="1:10" x14ac:dyDescent="0.25">
      <c r="A11" s="8">
        <v>41913</v>
      </c>
      <c r="B11">
        <v>3</v>
      </c>
      <c r="C11" s="5">
        <f t="shared" ref="C11:C74" si="0">+F10</f>
        <v>155802.49474079203</v>
      </c>
      <c r="D11" s="4">
        <f t="shared" ref="D11:D74" si="1">+C11-F11</f>
        <v>219.89353693282465</v>
      </c>
      <c r="E11" s="4">
        <f t="shared" ref="E11:E74" si="2">+$B$6-D11</f>
        <v>541.41366922426153</v>
      </c>
      <c r="F11" s="4">
        <f t="shared" ref="F11:F74" si="3">-PV($B$4/12,($B$5*12)-B11,$B$6,0)</f>
        <v>155582.6012038592</v>
      </c>
      <c r="G11" s="9"/>
      <c r="H11" s="9"/>
      <c r="I11" s="13"/>
    </row>
    <row r="12" spans="1:10" x14ac:dyDescent="0.25">
      <c r="A12" s="8">
        <v>41944</v>
      </c>
      <c r="B12">
        <v>4</v>
      </c>
      <c r="C12" s="5">
        <f t="shared" si="0"/>
        <v>155582.6012038592</v>
      </c>
      <c r="D12" s="4">
        <f t="shared" si="1"/>
        <v>220.65766697365325</v>
      </c>
      <c r="E12" s="4">
        <f t="shared" si="2"/>
        <v>540.64953918343292</v>
      </c>
      <c r="F12" s="4">
        <f t="shared" si="3"/>
        <v>155361.94353688555</v>
      </c>
      <c r="G12" s="9"/>
      <c r="H12" s="9"/>
    </row>
    <row r="13" spans="1:10" x14ac:dyDescent="0.25">
      <c r="A13" s="8">
        <v>41974</v>
      </c>
      <c r="B13">
        <v>5</v>
      </c>
      <c r="C13" s="5">
        <f t="shared" si="0"/>
        <v>155361.94353688555</v>
      </c>
      <c r="D13" s="4">
        <f t="shared" si="1"/>
        <v>221.42445236642379</v>
      </c>
      <c r="E13" s="4">
        <f t="shared" si="2"/>
        <v>539.88275379066238</v>
      </c>
      <c r="F13" s="4">
        <f t="shared" si="3"/>
        <v>155140.51908451912</v>
      </c>
      <c r="G13" s="9"/>
      <c r="H13" s="9"/>
    </row>
    <row r="14" spans="1:10" x14ac:dyDescent="0.25">
      <c r="A14" s="8">
        <v>42005</v>
      </c>
      <c r="B14">
        <v>6</v>
      </c>
      <c r="C14" s="5">
        <f t="shared" si="0"/>
        <v>155140.51908451912</v>
      </c>
      <c r="D14" s="4">
        <f t="shared" si="1"/>
        <v>222.19390233838931</v>
      </c>
      <c r="E14" s="4">
        <f t="shared" si="2"/>
        <v>539.11330381869686</v>
      </c>
      <c r="F14" s="4">
        <f t="shared" si="3"/>
        <v>154918.32518218074</v>
      </c>
      <c r="G14" s="9"/>
      <c r="H14" s="9"/>
    </row>
    <row r="15" spans="1:10" x14ac:dyDescent="0.25">
      <c r="A15" s="8">
        <v>42036</v>
      </c>
      <c r="B15">
        <v>7</v>
      </c>
      <c r="C15" s="5">
        <f t="shared" si="0"/>
        <v>154918.32518218074</v>
      </c>
      <c r="D15" s="4">
        <f t="shared" si="1"/>
        <v>222.96602614899166</v>
      </c>
      <c r="E15" s="4">
        <f t="shared" si="2"/>
        <v>538.34118000809451</v>
      </c>
      <c r="F15" s="4">
        <f t="shared" si="3"/>
        <v>154695.35915603174</v>
      </c>
      <c r="G15" s="9"/>
      <c r="H15" s="9"/>
    </row>
    <row r="16" spans="1:10" x14ac:dyDescent="0.25">
      <c r="A16" s="8">
        <v>42064</v>
      </c>
      <c r="B16">
        <v>8</v>
      </c>
      <c r="C16" s="5">
        <f t="shared" si="0"/>
        <v>154695.35915603174</v>
      </c>
      <c r="D16" s="4">
        <f t="shared" si="1"/>
        <v>223.74083308986155</v>
      </c>
      <c r="E16" s="4">
        <f t="shared" si="2"/>
        <v>537.56637306722462</v>
      </c>
      <c r="F16" s="4">
        <f t="shared" si="3"/>
        <v>154471.61832294188</v>
      </c>
      <c r="G16" s="9"/>
      <c r="H16" s="9"/>
    </row>
    <row r="17" spans="1:10" x14ac:dyDescent="0.25">
      <c r="A17" s="8">
        <v>42095</v>
      </c>
      <c r="B17">
        <v>9</v>
      </c>
      <c r="C17" s="5">
        <f t="shared" si="0"/>
        <v>154471.61832294188</v>
      </c>
      <c r="D17" s="4">
        <f t="shared" si="1"/>
        <v>224.51833248484763</v>
      </c>
      <c r="E17" s="4">
        <f t="shared" si="2"/>
        <v>536.78887367223854</v>
      </c>
      <c r="F17" s="4">
        <f t="shared" si="3"/>
        <v>154247.09999045703</v>
      </c>
      <c r="G17" s="9"/>
      <c r="H17" s="9"/>
    </row>
    <row r="18" spans="1:10" x14ac:dyDescent="0.25">
      <c r="A18" s="8">
        <v>42125</v>
      </c>
      <c r="B18">
        <v>10</v>
      </c>
      <c r="C18" s="5">
        <f t="shared" si="0"/>
        <v>154247.09999045703</v>
      </c>
      <c r="D18" s="4">
        <f t="shared" si="1"/>
        <v>225.29853369024931</v>
      </c>
      <c r="E18" s="4">
        <f t="shared" si="2"/>
        <v>536.00867246683686</v>
      </c>
      <c r="F18" s="4">
        <f t="shared" si="3"/>
        <v>154021.80145676679</v>
      </c>
      <c r="G18" s="9"/>
      <c r="H18" s="9"/>
    </row>
    <row r="19" spans="1:10" x14ac:dyDescent="0.25">
      <c r="A19" s="8">
        <v>42156</v>
      </c>
      <c r="B19">
        <v>11</v>
      </c>
      <c r="C19" s="5">
        <f t="shared" si="0"/>
        <v>154021.80145676679</v>
      </c>
      <c r="D19" s="4">
        <f t="shared" si="1"/>
        <v>226.08144609481678</v>
      </c>
      <c r="E19" s="4">
        <f t="shared" si="2"/>
        <v>535.22576006226939</v>
      </c>
      <c r="F19" s="4">
        <f t="shared" si="3"/>
        <v>153795.72001067197</v>
      </c>
      <c r="G19" s="9"/>
      <c r="H19" s="9"/>
    </row>
    <row r="20" spans="1:10" x14ac:dyDescent="0.25">
      <c r="A20" s="8">
        <v>42186</v>
      </c>
      <c r="B20">
        <v>12</v>
      </c>
      <c r="C20" s="5">
        <f t="shared" si="0"/>
        <v>153795.72001067197</v>
      </c>
      <c r="D20" s="4">
        <f t="shared" si="1"/>
        <v>226.86707911998383</v>
      </c>
      <c r="E20" s="4">
        <f t="shared" si="2"/>
        <v>534.44012703710234</v>
      </c>
      <c r="F20" s="4">
        <f t="shared" si="3"/>
        <v>153568.85293155198</v>
      </c>
      <c r="G20" s="9"/>
      <c r="H20" s="9"/>
    </row>
    <row r="21" spans="1:10" x14ac:dyDescent="0.25">
      <c r="A21" s="8">
        <v>42217</v>
      </c>
      <c r="B21">
        <v>13</v>
      </c>
      <c r="C21" s="5">
        <f t="shared" si="0"/>
        <v>153568.85293155198</v>
      </c>
      <c r="D21" s="4">
        <f t="shared" si="1"/>
        <v>227.65544221995515</v>
      </c>
      <c r="E21" s="4">
        <f t="shared" si="2"/>
        <v>533.65176393713102</v>
      </c>
      <c r="F21" s="4">
        <f t="shared" si="3"/>
        <v>153341.19748933203</v>
      </c>
      <c r="G21" s="9">
        <v>240500</v>
      </c>
      <c r="H21" s="9">
        <f>+(G21*(1-0.08))-F21</f>
        <v>67918.802510667971</v>
      </c>
      <c r="I21" s="13">
        <f>+G21-$B$1</f>
        <v>45200</v>
      </c>
      <c r="J21" s="16">
        <f>+I21/$B$1</f>
        <v>0.23143881208397338</v>
      </c>
    </row>
    <row r="22" spans="1:10" x14ac:dyDescent="0.25">
      <c r="A22" s="8">
        <v>42248</v>
      </c>
      <c r="B22">
        <v>14</v>
      </c>
      <c r="C22" s="5">
        <f t="shared" si="0"/>
        <v>153341.19748933203</v>
      </c>
      <c r="D22" s="4">
        <f t="shared" si="1"/>
        <v>228.44654488164815</v>
      </c>
      <c r="E22" s="4">
        <f t="shared" si="2"/>
        <v>532.86066127543802</v>
      </c>
      <c r="F22" s="4">
        <f t="shared" si="3"/>
        <v>153112.75094445038</v>
      </c>
      <c r="G22" s="9"/>
      <c r="H22" s="9"/>
    </row>
    <row r="23" spans="1:10" x14ac:dyDescent="0.25">
      <c r="A23" s="8">
        <v>42278</v>
      </c>
      <c r="B23">
        <v>15</v>
      </c>
      <c r="C23" s="5">
        <f t="shared" si="0"/>
        <v>153112.75094445038</v>
      </c>
      <c r="D23" s="4">
        <f t="shared" si="1"/>
        <v>229.2403966250713</v>
      </c>
      <c r="E23" s="4">
        <f t="shared" si="2"/>
        <v>532.06680953201487</v>
      </c>
      <c r="F23" s="4">
        <f t="shared" si="3"/>
        <v>152883.51054782531</v>
      </c>
      <c r="G23" s="9"/>
      <c r="H23" s="9"/>
    </row>
    <row r="24" spans="1:10" x14ac:dyDescent="0.25">
      <c r="A24" s="8">
        <v>42309</v>
      </c>
      <c r="B24">
        <v>16</v>
      </c>
      <c r="C24" s="5">
        <f t="shared" si="0"/>
        <v>152883.51054782531</v>
      </c>
      <c r="D24" s="4">
        <f t="shared" si="1"/>
        <v>230.03700700338231</v>
      </c>
      <c r="E24" s="4">
        <f t="shared" si="2"/>
        <v>531.27019915370386</v>
      </c>
      <c r="F24" s="4">
        <f t="shared" si="3"/>
        <v>152653.47354082193</v>
      </c>
      <c r="G24" s="9"/>
      <c r="H24" s="9"/>
    </row>
    <row r="25" spans="1:10" x14ac:dyDescent="0.25">
      <c r="A25" s="8">
        <v>42339</v>
      </c>
      <c r="B25">
        <v>17</v>
      </c>
      <c r="C25" s="5">
        <f t="shared" si="0"/>
        <v>152653.47354082193</v>
      </c>
      <c r="D25" s="4">
        <f t="shared" si="1"/>
        <v>230.83638560277177</v>
      </c>
      <c r="E25" s="4">
        <f t="shared" si="2"/>
        <v>530.4708205543144</v>
      </c>
      <c r="F25" s="4">
        <f t="shared" si="3"/>
        <v>152422.63715521916</v>
      </c>
      <c r="G25" s="9"/>
      <c r="H25" s="9"/>
    </row>
    <row r="26" spans="1:10" x14ac:dyDescent="0.25">
      <c r="A26" s="8">
        <v>42370</v>
      </c>
      <c r="B26">
        <v>18</v>
      </c>
      <c r="C26" s="5">
        <f t="shared" si="0"/>
        <v>152422.63715521916</v>
      </c>
      <c r="D26" s="4">
        <f t="shared" si="1"/>
        <v>231.63854204269592</v>
      </c>
      <c r="E26" s="4">
        <f t="shared" si="2"/>
        <v>529.66866411439025</v>
      </c>
      <c r="F26" s="4">
        <f t="shared" si="3"/>
        <v>152190.99861317646</v>
      </c>
      <c r="G26" s="9"/>
      <c r="H26" s="9"/>
    </row>
    <row r="27" spans="1:10" x14ac:dyDescent="0.25">
      <c r="A27" s="8">
        <v>42401</v>
      </c>
      <c r="B27">
        <v>19</v>
      </c>
      <c r="C27" s="5">
        <f t="shared" si="0"/>
        <v>152190.99861317646</v>
      </c>
      <c r="D27" s="4">
        <f t="shared" si="1"/>
        <v>232.44348597625503</v>
      </c>
      <c r="E27" s="4">
        <f t="shared" si="2"/>
        <v>528.86372018083114</v>
      </c>
      <c r="F27" s="4">
        <f t="shared" si="3"/>
        <v>151958.5551272002</v>
      </c>
      <c r="G27" s="9"/>
      <c r="H27" s="9"/>
    </row>
    <row r="28" spans="1:10" x14ac:dyDescent="0.25">
      <c r="A28" s="8">
        <v>42430</v>
      </c>
      <c r="B28">
        <v>20</v>
      </c>
      <c r="C28" s="5">
        <f t="shared" si="0"/>
        <v>151958.5551272002</v>
      </c>
      <c r="D28" s="4">
        <f t="shared" si="1"/>
        <v>233.25122709007701</v>
      </c>
      <c r="E28" s="4">
        <f t="shared" si="2"/>
        <v>528.05597906700916</v>
      </c>
      <c r="F28" s="4">
        <f t="shared" si="3"/>
        <v>151725.30390011013</v>
      </c>
      <c r="G28" s="9"/>
      <c r="H28" s="9"/>
    </row>
    <row r="29" spans="1:10" x14ac:dyDescent="0.25">
      <c r="A29" s="8">
        <v>42461</v>
      </c>
      <c r="B29">
        <v>21</v>
      </c>
      <c r="C29" s="5">
        <f t="shared" si="0"/>
        <v>151725.30390011013</v>
      </c>
      <c r="D29" s="4">
        <f t="shared" si="1"/>
        <v>234.06177510420093</v>
      </c>
      <c r="E29" s="4">
        <f t="shared" si="2"/>
        <v>527.24543105288524</v>
      </c>
      <c r="F29" s="4">
        <f t="shared" si="3"/>
        <v>151491.24212500593</v>
      </c>
      <c r="G29" s="9"/>
      <c r="H29" s="9"/>
    </row>
    <row r="30" spans="1:10" x14ac:dyDescent="0.25">
      <c r="A30" s="8">
        <v>42491</v>
      </c>
      <c r="B30">
        <v>22</v>
      </c>
      <c r="C30" s="5">
        <f t="shared" si="0"/>
        <v>151491.24212500593</v>
      </c>
      <c r="D30" s="4">
        <f t="shared" si="1"/>
        <v>234.87513977265917</v>
      </c>
      <c r="E30" s="4">
        <f t="shared" si="2"/>
        <v>526.432066384427</v>
      </c>
      <c r="F30" s="4">
        <f t="shared" si="3"/>
        <v>151256.36698523327</v>
      </c>
      <c r="G30" s="9"/>
      <c r="H30" s="9"/>
    </row>
    <row r="31" spans="1:10" x14ac:dyDescent="0.25">
      <c r="A31" s="8">
        <v>42522</v>
      </c>
      <c r="B31">
        <v>23</v>
      </c>
      <c r="C31" s="5">
        <f t="shared" si="0"/>
        <v>151256.36698523327</v>
      </c>
      <c r="D31" s="4">
        <f t="shared" si="1"/>
        <v>235.69133088339004</v>
      </c>
      <c r="E31" s="4">
        <f t="shared" si="2"/>
        <v>525.61587527369613</v>
      </c>
      <c r="F31" s="4">
        <f t="shared" si="3"/>
        <v>151020.67565434988</v>
      </c>
      <c r="G31" s="9"/>
      <c r="H31" s="9"/>
    </row>
    <row r="32" spans="1:10" x14ac:dyDescent="0.25">
      <c r="A32" s="8">
        <v>42552</v>
      </c>
      <c r="B32">
        <v>24</v>
      </c>
      <c r="C32" s="5">
        <f t="shared" si="0"/>
        <v>151020.67565434988</v>
      </c>
      <c r="D32" s="4">
        <f t="shared" si="1"/>
        <v>236.51035825823783</v>
      </c>
      <c r="E32" s="4">
        <f t="shared" si="2"/>
        <v>524.79684789884834</v>
      </c>
      <c r="F32" s="4">
        <f t="shared" si="3"/>
        <v>150784.16529609164</v>
      </c>
      <c r="G32" s="9"/>
      <c r="H32" s="9"/>
    </row>
    <row r="33" spans="1:10" x14ac:dyDescent="0.25">
      <c r="A33" s="8">
        <v>42583</v>
      </c>
      <c r="B33">
        <v>25</v>
      </c>
      <c r="C33" s="5">
        <f t="shared" si="0"/>
        <v>150784.16529609164</v>
      </c>
      <c r="D33" s="4">
        <f t="shared" si="1"/>
        <v>237.33223175315652</v>
      </c>
      <c r="E33" s="4">
        <f t="shared" si="2"/>
        <v>523.97497440392965</v>
      </c>
      <c r="F33" s="4">
        <f t="shared" si="3"/>
        <v>150546.83306433848</v>
      </c>
      <c r="G33" s="9">
        <v>306200</v>
      </c>
      <c r="H33" s="9">
        <f>+(G33*(1-0.08))-F33</f>
        <v>131157.16693566152</v>
      </c>
      <c r="I33" s="13">
        <f>+G33-$B$1</f>
        <v>110900</v>
      </c>
      <c r="J33" s="16">
        <f>+I33/$B$1</f>
        <v>0.56784434203789047</v>
      </c>
    </row>
    <row r="34" spans="1:10" x14ac:dyDescent="0.25">
      <c r="A34" s="8">
        <v>42614</v>
      </c>
      <c r="B34">
        <v>26</v>
      </c>
      <c r="C34" s="5">
        <f t="shared" si="0"/>
        <v>150546.83306433848</v>
      </c>
      <c r="D34" s="4">
        <f t="shared" si="1"/>
        <v>238.15696125850081</v>
      </c>
      <c r="E34" s="4">
        <f t="shared" si="2"/>
        <v>523.15024489858536</v>
      </c>
      <c r="F34" s="4">
        <f t="shared" si="3"/>
        <v>150308.67610307998</v>
      </c>
      <c r="G34" s="9"/>
      <c r="H34" s="9"/>
    </row>
    <row r="35" spans="1:10" x14ac:dyDescent="0.25">
      <c r="A35" s="8">
        <v>42644</v>
      </c>
      <c r="B35">
        <v>27</v>
      </c>
      <c r="C35" s="5">
        <f t="shared" si="0"/>
        <v>150308.67610307998</v>
      </c>
      <c r="D35" s="4">
        <f t="shared" si="1"/>
        <v>238.98455669888062</v>
      </c>
      <c r="E35" s="4">
        <f t="shared" si="2"/>
        <v>522.32264945820555</v>
      </c>
      <c r="F35" s="4">
        <f t="shared" si="3"/>
        <v>150069.6915463811</v>
      </c>
      <c r="G35" s="9"/>
      <c r="H35" s="9"/>
    </row>
    <row r="36" spans="1:10" x14ac:dyDescent="0.25">
      <c r="A36" s="8">
        <v>42675</v>
      </c>
      <c r="B36">
        <v>28</v>
      </c>
      <c r="C36" s="5">
        <f t="shared" si="0"/>
        <v>150069.6915463811</v>
      </c>
      <c r="D36" s="4">
        <f t="shared" si="1"/>
        <v>239.8150280333939</v>
      </c>
      <c r="E36" s="4">
        <f t="shared" si="2"/>
        <v>521.49217812369227</v>
      </c>
      <c r="F36" s="4">
        <f t="shared" si="3"/>
        <v>149829.87651834771</v>
      </c>
      <c r="G36" s="9"/>
      <c r="H36" s="9"/>
    </row>
    <row r="37" spans="1:10" x14ac:dyDescent="0.25">
      <c r="A37" s="8">
        <v>42705</v>
      </c>
      <c r="B37">
        <v>29</v>
      </c>
      <c r="C37" s="5">
        <f t="shared" si="0"/>
        <v>149829.87651834771</v>
      </c>
      <c r="D37" s="4">
        <f t="shared" si="1"/>
        <v>240.64838525580126</v>
      </c>
      <c r="E37" s="4">
        <f t="shared" si="2"/>
        <v>520.65882090128491</v>
      </c>
      <c r="F37" s="4">
        <f t="shared" si="3"/>
        <v>149589.22813309191</v>
      </c>
      <c r="G37" s="9"/>
      <c r="H37" s="9"/>
    </row>
    <row r="38" spans="1:10" x14ac:dyDescent="0.25">
      <c r="A38" s="8">
        <v>42736</v>
      </c>
      <c r="B38">
        <v>30</v>
      </c>
      <c r="C38" s="5">
        <f t="shared" si="0"/>
        <v>149589.22813309191</v>
      </c>
      <c r="D38" s="4">
        <f t="shared" si="1"/>
        <v>241.48463839461328</v>
      </c>
      <c r="E38" s="4">
        <f t="shared" si="2"/>
        <v>519.82256776247289</v>
      </c>
      <c r="F38" s="4">
        <f t="shared" si="3"/>
        <v>149347.74349469729</v>
      </c>
      <c r="G38" s="9"/>
      <c r="H38" s="9"/>
    </row>
    <row r="39" spans="1:10" x14ac:dyDescent="0.25">
      <c r="A39" s="8">
        <v>42767</v>
      </c>
      <c r="B39">
        <v>31</v>
      </c>
      <c r="C39" s="5">
        <f t="shared" si="0"/>
        <v>149347.74349469729</v>
      </c>
      <c r="D39" s="4">
        <f t="shared" si="1"/>
        <v>242.32379751300323</v>
      </c>
      <c r="E39" s="4">
        <f t="shared" si="2"/>
        <v>518.98340864408294</v>
      </c>
      <c r="F39" s="4">
        <f t="shared" si="3"/>
        <v>149105.41969718429</v>
      </c>
      <c r="G39" s="9"/>
      <c r="H39" s="9"/>
    </row>
    <row r="40" spans="1:10" x14ac:dyDescent="0.25">
      <c r="A40" s="8">
        <v>42795</v>
      </c>
      <c r="B40">
        <v>32</v>
      </c>
      <c r="C40" s="5">
        <f t="shared" si="0"/>
        <v>149105.41969718429</v>
      </c>
      <c r="D40" s="4">
        <f t="shared" si="1"/>
        <v>243.16587270935997</v>
      </c>
      <c r="E40" s="4">
        <f t="shared" si="2"/>
        <v>518.1413334477262</v>
      </c>
      <c r="F40" s="4">
        <f t="shared" si="3"/>
        <v>148862.25382447493</v>
      </c>
      <c r="G40" s="9"/>
      <c r="H40" s="9"/>
    </row>
    <row r="41" spans="1:10" x14ac:dyDescent="0.25">
      <c r="A41" s="8">
        <v>42826</v>
      </c>
      <c r="B41">
        <v>33</v>
      </c>
      <c r="C41" s="5">
        <f t="shared" si="0"/>
        <v>148862.25382447493</v>
      </c>
      <c r="D41" s="4">
        <f t="shared" si="1"/>
        <v>244.01087411702611</v>
      </c>
      <c r="E41" s="4">
        <f t="shared" si="2"/>
        <v>517.29633204006007</v>
      </c>
      <c r="F41" s="4">
        <f t="shared" si="3"/>
        <v>148618.2429503579</v>
      </c>
      <c r="G41" s="9"/>
      <c r="H41" s="9"/>
    </row>
    <row r="42" spans="1:10" x14ac:dyDescent="0.25">
      <c r="A42" s="8">
        <v>42856</v>
      </c>
      <c r="B42">
        <v>34</v>
      </c>
      <c r="C42" s="5">
        <f t="shared" si="0"/>
        <v>148618.2429503579</v>
      </c>
      <c r="D42" s="4">
        <f t="shared" si="1"/>
        <v>244.85881190458895</v>
      </c>
      <c r="E42" s="4">
        <f t="shared" si="2"/>
        <v>516.44839425249722</v>
      </c>
      <c r="F42" s="4">
        <f t="shared" si="3"/>
        <v>148373.38413845332</v>
      </c>
      <c r="G42" s="9"/>
      <c r="H42" s="9"/>
    </row>
    <row r="43" spans="1:10" x14ac:dyDescent="0.25">
      <c r="A43" s="8">
        <v>42887</v>
      </c>
      <c r="B43">
        <v>35</v>
      </c>
      <c r="C43" s="5">
        <f t="shared" si="0"/>
        <v>148373.38413845332</v>
      </c>
      <c r="D43" s="4">
        <f t="shared" si="1"/>
        <v>245.70969627593877</v>
      </c>
      <c r="E43" s="4">
        <f t="shared" si="2"/>
        <v>515.5975098811474</v>
      </c>
      <c r="F43" s="4">
        <f t="shared" si="3"/>
        <v>148127.67444217738</v>
      </c>
      <c r="G43" s="9"/>
      <c r="H43" s="9"/>
    </row>
    <row r="44" spans="1:10" x14ac:dyDescent="0.25">
      <c r="A44" s="8">
        <v>42917</v>
      </c>
      <c r="B44">
        <v>36</v>
      </c>
      <c r="C44" s="5">
        <f t="shared" si="0"/>
        <v>148127.67444217738</v>
      </c>
      <c r="D44" s="4">
        <f t="shared" si="1"/>
        <v>246.56353747050161</v>
      </c>
      <c r="E44" s="4">
        <f t="shared" si="2"/>
        <v>514.74366868658456</v>
      </c>
      <c r="F44" s="4">
        <f t="shared" si="3"/>
        <v>147881.11090470687</v>
      </c>
      <c r="G44" s="9"/>
      <c r="H44" s="9"/>
    </row>
    <row r="45" spans="1:10" x14ac:dyDescent="0.25">
      <c r="A45" s="8">
        <v>42948</v>
      </c>
      <c r="B45">
        <v>37</v>
      </c>
      <c r="C45" s="5">
        <f t="shared" si="0"/>
        <v>147881.11090470687</v>
      </c>
      <c r="D45" s="4">
        <f t="shared" si="1"/>
        <v>247.42034576323931</v>
      </c>
      <c r="E45" s="4">
        <f t="shared" si="2"/>
        <v>513.88686039384686</v>
      </c>
      <c r="F45" s="4">
        <f t="shared" si="3"/>
        <v>147633.69055894364</v>
      </c>
      <c r="G45" s="9">
        <v>292500</v>
      </c>
      <c r="H45" s="9">
        <f>IF(G45&gt;0,(G45*(1-0.08))-F45,"")</f>
        <v>121466.30944105636</v>
      </c>
      <c r="I45" s="13">
        <f>IF(G45&gt;0,G45-$B$1,"")</f>
        <v>97200</v>
      </c>
      <c r="J45" s="16">
        <f>IF(G45&gt;0,I45/$B$1,"")</f>
        <v>0.49769585253456222</v>
      </c>
    </row>
    <row r="46" spans="1:10" x14ac:dyDescent="0.25">
      <c r="A46" s="8">
        <v>42979</v>
      </c>
      <c r="B46">
        <v>38</v>
      </c>
      <c r="C46" s="5">
        <f t="shared" si="0"/>
        <v>147633.69055894364</v>
      </c>
      <c r="D46" s="4">
        <f t="shared" si="1"/>
        <v>248.28013146473677</v>
      </c>
      <c r="E46" s="4">
        <f t="shared" si="2"/>
        <v>513.0270746923494</v>
      </c>
      <c r="F46" s="4">
        <f t="shared" si="3"/>
        <v>147385.4104274789</v>
      </c>
      <c r="G46" s="9"/>
      <c r="H46" s="9" t="str">
        <f t="shared" ref="H46:H109" si="4">IF(G46&gt;0,(G46*(1-0.08))-F46,"")</f>
        <v/>
      </c>
      <c r="I46" s="13" t="str">
        <f t="shared" ref="I46:I109" si="5">IF(G46&gt;0,G46-$B$1,"")</f>
        <v/>
      </c>
      <c r="J46" s="16" t="str">
        <f t="shared" ref="J46:J109" si="6">IF(G46&gt;0,I46/$B$1,"")</f>
        <v/>
      </c>
    </row>
    <row r="47" spans="1:10" x14ac:dyDescent="0.25">
      <c r="A47" s="8">
        <v>43009</v>
      </c>
      <c r="B47">
        <v>39</v>
      </c>
      <c r="C47" s="5">
        <f t="shared" si="0"/>
        <v>147385.4104274789</v>
      </c>
      <c r="D47" s="4">
        <f t="shared" si="1"/>
        <v>249.14290492158034</v>
      </c>
      <c r="E47" s="4">
        <f t="shared" si="2"/>
        <v>512.16430123550583</v>
      </c>
      <c r="F47" s="4">
        <f t="shared" si="3"/>
        <v>147136.26752255732</v>
      </c>
      <c r="G47" s="9"/>
      <c r="H47" s="9" t="str">
        <f t="shared" si="4"/>
        <v/>
      </c>
      <c r="I47" s="13" t="str">
        <f t="shared" si="5"/>
        <v/>
      </c>
      <c r="J47" s="16" t="str">
        <f t="shared" si="6"/>
        <v/>
      </c>
    </row>
    <row r="48" spans="1:10" x14ac:dyDescent="0.25">
      <c r="A48" s="8">
        <v>43040</v>
      </c>
      <c r="B48">
        <v>40</v>
      </c>
      <c r="C48" s="5">
        <f t="shared" si="0"/>
        <v>147136.26752255732</v>
      </c>
      <c r="D48" s="4">
        <f t="shared" si="1"/>
        <v>250.00867651621229</v>
      </c>
      <c r="E48" s="4">
        <f t="shared" si="2"/>
        <v>511.29852964087388</v>
      </c>
      <c r="F48" s="4">
        <f t="shared" si="3"/>
        <v>146886.25884604111</v>
      </c>
      <c r="G48" s="9"/>
      <c r="H48" s="9" t="str">
        <f t="shared" si="4"/>
        <v/>
      </c>
      <c r="I48" s="13" t="str">
        <f t="shared" si="5"/>
        <v/>
      </c>
      <c r="J48" s="16" t="str">
        <f t="shared" si="6"/>
        <v/>
      </c>
    </row>
    <row r="49" spans="1:10" x14ac:dyDescent="0.25">
      <c r="A49" s="8">
        <v>43070</v>
      </c>
      <c r="B49">
        <v>41</v>
      </c>
      <c r="C49" s="5">
        <f t="shared" si="0"/>
        <v>146886.25884604111</v>
      </c>
      <c r="D49" s="4">
        <f t="shared" si="1"/>
        <v>250.87745666710543</v>
      </c>
      <c r="E49" s="4">
        <f t="shared" si="2"/>
        <v>510.42974948998074</v>
      </c>
      <c r="F49" s="4">
        <f t="shared" si="3"/>
        <v>146635.381389374</v>
      </c>
      <c r="G49" s="9"/>
      <c r="H49" s="9" t="str">
        <f t="shared" si="4"/>
        <v/>
      </c>
      <c r="I49" s="13" t="str">
        <f t="shared" si="5"/>
        <v/>
      </c>
      <c r="J49" s="16" t="str">
        <f t="shared" si="6"/>
        <v/>
      </c>
    </row>
    <row r="50" spans="1:10" x14ac:dyDescent="0.25">
      <c r="A50" s="8">
        <v>43101</v>
      </c>
      <c r="B50">
        <v>42</v>
      </c>
      <c r="C50" s="5">
        <f t="shared" si="0"/>
        <v>146635.381389374</v>
      </c>
      <c r="D50" s="4">
        <f t="shared" si="1"/>
        <v>251.74925582899596</v>
      </c>
      <c r="E50" s="4">
        <f t="shared" si="2"/>
        <v>509.55795032809021</v>
      </c>
      <c r="F50" s="4">
        <f t="shared" si="3"/>
        <v>146383.632133545</v>
      </c>
      <c r="G50" s="9"/>
      <c r="H50" s="9" t="str">
        <f t="shared" si="4"/>
        <v/>
      </c>
      <c r="I50" s="13" t="str">
        <f t="shared" si="5"/>
        <v/>
      </c>
      <c r="J50" s="16" t="str">
        <f t="shared" si="6"/>
        <v/>
      </c>
    </row>
    <row r="51" spans="1:10" x14ac:dyDescent="0.25">
      <c r="A51" s="8">
        <v>43132</v>
      </c>
      <c r="B51">
        <v>43</v>
      </c>
      <c r="C51" s="5">
        <f t="shared" si="0"/>
        <v>146383.632133545</v>
      </c>
      <c r="D51" s="4">
        <f t="shared" si="1"/>
        <v>252.62408449299983</v>
      </c>
      <c r="E51" s="4">
        <f t="shared" si="2"/>
        <v>508.68312166408634</v>
      </c>
      <c r="F51" s="4">
        <f t="shared" si="3"/>
        <v>146131.008049052</v>
      </c>
      <c r="G51" s="9"/>
      <c r="H51" s="9" t="str">
        <f t="shared" si="4"/>
        <v/>
      </c>
      <c r="I51" s="13" t="str">
        <f t="shared" si="5"/>
        <v/>
      </c>
      <c r="J51" s="16" t="str">
        <f t="shared" si="6"/>
        <v/>
      </c>
    </row>
    <row r="52" spans="1:10" x14ac:dyDescent="0.25">
      <c r="A52" s="8">
        <v>43160</v>
      </c>
      <c r="B52">
        <v>44</v>
      </c>
      <c r="C52" s="5">
        <f t="shared" si="0"/>
        <v>146131.008049052</v>
      </c>
      <c r="D52" s="4">
        <f t="shared" si="1"/>
        <v>253.50195318661281</v>
      </c>
      <c r="E52" s="4">
        <f t="shared" si="2"/>
        <v>507.80525297047336</v>
      </c>
      <c r="F52" s="4">
        <f t="shared" si="3"/>
        <v>145877.50609586539</v>
      </c>
      <c r="G52" s="9"/>
      <c r="H52" s="9" t="str">
        <f t="shared" si="4"/>
        <v/>
      </c>
      <c r="I52" s="13" t="str">
        <f t="shared" si="5"/>
        <v/>
      </c>
      <c r="J52" s="16" t="str">
        <f t="shared" si="6"/>
        <v/>
      </c>
    </row>
    <row r="53" spans="1:10" x14ac:dyDescent="0.25">
      <c r="A53" s="8">
        <v>43191</v>
      </c>
      <c r="B53">
        <v>45</v>
      </c>
      <c r="C53" s="5">
        <f t="shared" si="0"/>
        <v>145877.50609586539</v>
      </c>
      <c r="D53" s="4">
        <f t="shared" si="1"/>
        <v>254.38287247397238</v>
      </c>
      <c r="E53" s="4">
        <f t="shared" si="2"/>
        <v>506.92433368311379</v>
      </c>
      <c r="F53" s="4">
        <f t="shared" si="3"/>
        <v>145623.12322339142</v>
      </c>
      <c r="G53" s="9"/>
      <c r="H53" s="9" t="str">
        <f t="shared" si="4"/>
        <v/>
      </c>
      <c r="I53" s="13" t="str">
        <f t="shared" si="5"/>
        <v/>
      </c>
      <c r="J53" s="16" t="str">
        <f t="shared" si="6"/>
        <v/>
      </c>
    </row>
    <row r="54" spans="1:10" x14ac:dyDescent="0.25">
      <c r="A54" s="8">
        <v>43221</v>
      </c>
      <c r="B54">
        <v>46</v>
      </c>
      <c r="C54" s="5">
        <f t="shared" si="0"/>
        <v>145623.12322339142</v>
      </c>
      <c r="D54" s="4">
        <f t="shared" si="1"/>
        <v>255.26685295577045</v>
      </c>
      <c r="E54" s="4">
        <f t="shared" si="2"/>
        <v>506.04035320131572</v>
      </c>
      <c r="F54" s="4">
        <f t="shared" si="3"/>
        <v>145367.85637043565</v>
      </c>
      <c r="G54" s="9"/>
      <c r="H54" s="9" t="str">
        <f t="shared" si="4"/>
        <v/>
      </c>
      <c r="I54" s="13" t="str">
        <f t="shared" si="5"/>
        <v/>
      </c>
      <c r="J54" s="16" t="str">
        <f t="shared" si="6"/>
        <v/>
      </c>
    </row>
    <row r="55" spans="1:10" x14ac:dyDescent="0.25">
      <c r="A55" s="8">
        <v>43252</v>
      </c>
      <c r="B55">
        <v>47</v>
      </c>
      <c r="C55" s="5">
        <f t="shared" si="0"/>
        <v>145367.85637043565</v>
      </c>
      <c r="D55" s="4">
        <f t="shared" si="1"/>
        <v>256.15390526980627</v>
      </c>
      <c r="E55" s="4">
        <f t="shared" si="2"/>
        <v>505.1533008872799</v>
      </c>
      <c r="F55" s="4">
        <f t="shared" si="3"/>
        <v>145111.70246516584</v>
      </c>
      <c r="G55" s="9"/>
      <c r="H55" s="9" t="str">
        <f t="shared" si="4"/>
        <v/>
      </c>
      <c r="I55" s="13" t="str">
        <f t="shared" si="5"/>
        <v/>
      </c>
      <c r="J55" s="16" t="str">
        <f t="shared" si="6"/>
        <v/>
      </c>
    </row>
    <row r="56" spans="1:10" x14ac:dyDescent="0.25">
      <c r="A56" s="8">
        <v>43282</v>
      </c>
      <c r="B56">
        <v>48</v>
      </c>
      <c r="C56" s="5">
        <f t="shared" si="0"/>
        <v>145111.70246516584</v>
      </c>
      <c r="D56" s="4">
        <f t="shared" si="1"/>
        <v>257.04404009066639</v>
      </c>
      <c r="E56" s="4">
        <f t="shared" si="2"/>
        <v>504.26316606641979</v>
      </c>
      <c r="F56" s="4">
        <f t="shared" si="3"/>
        <v>144854.65842507518</v>
      </c>
      <c r="G56" s="9"/>
      <c r="H56" s="9" t="str">
        <f t="shared" si="4"/>
        <v/>
      </c>
      <c r="I56" s="13" t="str">
        <f t="shared" si="5"/>
        <v/>
      </c>
      <c r="J56" s="16" t="str">
        <f t="shared" si="6"/>
        <v/>
      </c>
    </row>
    <row r="57" spans="1:10" x14ac:dyDescent="0.25">
      <c r="A57" s="8">
        <v>43313</v>
      </c>
      <c r="B57">
        <v>49</v>
      </c>
      <c r="C57" s="5">
        <f t="shared" si="0"/>
        <v>144854.65842507518</v>
      </c>
      <c r="D57" s="4">
        <f t="shared" si="1"/>
        <v>257.93726812992827</v>
      </c>
      <c r="E57" s="4">
        <f t="shared" si="2"/>
        <v>503.3699380271579</v>
      </c>
      <c r="F57" s="4">
        <f t="shared" si="3"/>
        <v>144596.72115694525</v>
      </c>
      <c r="G57" s="9">
        <v>301500</v>
      </c>
      <c r="H57" s="9">
        <f t="shared" si="4"/>
        <v>132783.27884305475</v>
      </c>
      <c r="I57" s="13">
        <f t="shared" si="5"/>
        <v>106200</v>
      </c>
      <c r="J57" s="16">
        <f t="shared" si="6"/>
        <v>0.54377880184331795</v>
      </c>
    </row>
    <row r="58" spans="1:10" x14ac:dyDescent="0.25">
      <c r="A58" s="8">
        <v>43344</v>
      </c>
      <c r="B58">
        <v>50</v>
      </c>
      <c r="C58" s="5">
        <f t="shared" si="0"/>
        <v>144596.72115694525</v>
      </c>
      <c r="D58" s="4">
        <f t="shared" si="1"/>
        <v>258.83360013671336</v>
      </c>
      <c r="E58" s="4">
        <f t="shared" si="2"/>
        <v>502.47360602037281</v>
      </c>
      <c r="F58" s="4">
        <f t="shared" si="3"/>
        <v>144337.88755680854</v>
      </c>
      <c r="G58" s="9"/>
      <c r="H58" s="9" t="str">
        <f t="shared" si="4"/>
        <v/>
      </c>
      <c r="I58" s="13" t="str">
        <f t="shared" si="5"/>
        <v/>
      </c>
      <c r="J58" s="16" t="str">
        <f t="shared" si="6"/>
        <v/>
      </c>
    </row>
    <row r="59" spans="1:10" x14ac:dyDescent="0.25">
      <c r="A59" s="8">
        <v>43374</v>
      </c>
      <c r="B59">
        <v>51</v>
      </c>
      <c r="C59" s="5">
        <f t="shared" si="0"/>
        <v>144337.88755680854</v>
      </c>
      <c r="D59" s="4">
        <f t="shared" si="1"/>
        <v>259.73304689713405</v>
      </c>
      <c r="E59" s="4">
        <f t="shared" si="2"/>
        <v>501.57415925995213</v>
      </c>
      <c r="F59" s="4">
        <f t="shared" si="3"/>
        <v>144078.1545099114</v>
      </c>
      <c r="G59" s="9"/>
      <c r="H59" s="9" t="str">
        <f t="shared" si="4"/>
        <v/>
      </c>
      <c r="I59" s="13" t="str">
        <f t="shared" si="5"/>
        <v/>
      </c>
      <c r="J59" s="16" t="str">
        <f t="shared" si="6"/>
        <v/>
      </c>
    </row>
    <row r="60" spans="1:10" x14ac:dyDescent="0.25">
      <c r="A60" s="8">
        <v>43405</v>
      </c>
      <c r="B60">
        <v>52</v>
      </c>
      <c r="C60" s="5">
        <f t="shared" si="0"/>
        <v>144078.1545099114</v>
      </c>
      <c r="D60" s="4">
        <f t="shared" si="1"/>
        <v>260.63561923513771</v>
      </c>
      <c r="E60" s="4">
        <f t="shared" si="2"/>
        <v>500.67158692194846</v>
      </c>
      <c r="F60" s="4">
        <f t="shared" si="3"/>
        <v>143817.51889067626</v>
      </c>
      <c r="G60" s="9"/>
      <c r="H60" s="9" t="str">
        <f t="shared" si="4"/>
        <v/>
      </c>
      <c r="I60" s="13" t="str">
        <f t="shared" si="5"/>
        <v/>
      </c>
      <c r="J60" s="16" t="str">
        <f t="shared" si="6"/>
        <v/>
      </c>
    </row>
    <row r="61" spans="1:10" x14ac:dyDescent="0.25">
      <c r="A61" s="8">
        <v>43435</v>
      </c>
      <c r="B61">
        <v>53</v>
      </c>
      <c r="C61" s="5">
        <f t="shared" si="0"/>
        <v>143817.51889067626</v>
      </c>
      <c r="D61" s="4">
        <f t="shared" si="1"/>
        <v>261.54132801198284</v>
      </c>
      <c r="E61" s="4">
        <f t="shared" si="2"/>
        <v>499.76587814510333</v>
      </c>
      <c r="F61" s="4">
        <f t="shared" si="3"/>
        <v>143555.97756266428</v>
      </c>
      <c r="G61" s="9"/>
      <c r="H61" s="9" t="str">
        <f t="shared" si="4"/>
        <v/>
      </c>
      <c r="I61" s="13" t="str">
        <f t="shared" si="5"/>
        <v/>
      </c>
      <c r="J61" s="16" t="str">
        <f t="shared" si="6"/>
        <v/>
      </c>
    </row>
    <row r="62" spans="1:10" x14ac:dyDescent="0.25">
      <c r="A62" s="8">
        <v>43466</v>
      </c>
      <c r="B62">
        <v>54</v>
      </c>
      <c r="C62" s="5">
        <f t="shared" si="0"/>
        <v>143555.97756266428</v>
      </c>
      <c r="D62" s="4">
        <f t="shared" si="1"/>
        <v>262.45018412682111</v>
      </c>
      <c r="E62" s="4">
        <f t="shared" si="2"/>
        <v>498.85702203026506</v>
      </c>
      <c r="F62" s="4">
        <f t="shared" si="3"/>
        <v>143293.52737853746</v>
      </c>
      <c r="G62" s="9"/>
      <c r="H62" s="9" t="str">
        <f t="shared" si="4"/>
        <v/>
      </c>
      <c r="I62" s="13" t="str">
        <f t="shared" si="5"/>
        <v/>
      </c>
      <c r="J62" s="16" t="str">
        <f t="shared" si="6"/>
        <v/>
      </c>
    </row>
    <row r="63" spans="1:10" x14ac:dyDescent="0.25">
      <c r="A63" s="8">
        <v>43497</v>
      </c>
      <c r="B63">
        <v>55</v>
      </c>
      <c r="C63" s="5">
        <f t="shared" si="0"/>
        <v>143293.52737853746</v>
      </c>
      <c r="D63" s="4">
        <f t="shared" si="1"/>
        <v>263.36219851669739</v>
      </c>
      <c r="E63" s="4">
        <f t="shared" si="2"/>
        <v>497.94500764038878</v>
      </c>
      <c r="F63" s="4">
        <f t="shared" si="3"/>
        <v>143030.16518002076</v>
      </c>
      <c r="G63" s="9"/>
      <c r="H63" s="9" t="str">
        <f t="shared" si="4"/>
        <v/>
      </c>
      <c r="I63" s="13" t="str">
        <f t="shared" si="5"/>
        <v/>
      </c>
      <c r="J63" s="16" t="str">
        <f t="shared" si="6"/>
        <v/>
      </c>
    </row>
    <row r="64" spans="1:10" x14ac:dyDescent="0.25">
      <c r="A64" s="8">
        <v>43525</v>
      </c>
      <c r="B64">
        <v>56</v>
      </c>
      <c r="C64" s="5">
        <f t="shared" si="0"/>
        <v>143030.16518002076</v>
      </c>
      <c r="D64" s="4">
        <f t="shared" si="1"/>
        <v>264.27738215646241</v>
      </c>
      <c r="E64" s="4">
        <f t="shared" si="2"/>
        <v>497.02982400062376</v>
      </c>
      <c r="F64" s="4">
        <f t="shared" si="3"/>
        <v>142765.8877978643</v>
      </c>
      <c r="G64" s="9"/>
      <c r="H64" s="9" t="str">
        <f t="shared" si="4"/>
        <v/>
      </c>
      <c r="I64" s="13" t="str">
        <f t="shared" si="5"/>
        <v/>
      </c>
      <c r="J64" s="16" t="str">
        <f t="shared" si="6"/>
        <v/>
      </c>
    </row>
    <row r="65" spans="1:10" x14ac:dyDescent="0.25">
      <c r="A65" s="8">
        <v>43556</v>
      </c>
      <c r="B65">
        <v>57</v>
      </c>
      <c r="C65" s="5">
        <f t="shared" si="0"/>
        <v>142765.8877978643</v>
      </c>
      <c r="D65" s="4">
        <f t="shared" si="1"/>
        <v>265.19574605950038</v>
      </c>
      <c r="E65" s="4">
        <f t="shared" si="2"/>
        <v>496.11146009758579</v>
      </c>
      <c r="F65" s="4">
        <f t="shared" si="3"/>
        <v>142500.6920518048</v>
      </c>
      <c r="G65" s="9"/>
      <c r="H65" s="9" t="str">
        <f t="shared" si="4"/>
        <v/>
      </c>
      <c r="I65" s="13" t="str">
        <f t="shared" si="5"/>
        <v/>
      </c>
      <c r="J65" s="16" t="str">
        <f t="shared" si="6"/>
        <v/>
      </c>
    </row>
    <row r="66" spans="1:10" x14ac:dyDescent="0.25">
      <c r="A66" s="8">
        <v>43586</v>
      </c>
      <c r="B66">
        <v>58</v>
      </c>
      <c r="C66" s="5">
        <f t="shared" si="0"/>
        <v>142500.6920518048</v>
      </c>
      <c r="D66" s="4">
        <f t="shared" si="1"/>
        <v>266.1173012770596</v>
      </c>
      <c r="E66" s="4">
        <f t="shared" si="2"/>
        <v>495.18990488002657</v>
      </c>
      <c r="F66" s="4">
        <f t="shared" si="3"/>
        <v>142234.57475052774</v>
      </c>
      <c r="G66" s="9"/>
      <c r="H66" s="9" t="str">
        <f t="shared" si="4"/>
        <v/>
      </c>
      <c r="I66" s="13" t="str">
        <f t="shared" si="5"/>
        <v/>
      </c>
      <c r="J66" s="16" t="str">
        <f t="shared" si="6"/>
        <v/>
      </c>
    </row>
    <row r="67" spans="1:10" x14ac:dyDescent="0.25">
      <c r="A67" s="8">
        <v>43617</v>
      </c>
      <c r="B67">
        <v>59</v>
      </c>
      <c r="C67" s="5">
        <f t="shared" si="0"/>
        <v>142234.57475052774</v>
      </c>
      <c r="D67" s="4">
        <f t="shared" si="1"/>
        <v>267.04205889898003</v>
      </c>
      <c r="E67" s="4">
        <f t="shared" si="2"/>
        <v>494.26514725810614</v>
      </c>
      <c r="F67" s="4">
        <f t="shared" si="3"/>
        <v>141967.53269162876</v>
      </c>
      <c r="G67" s="9"/>
      <c r="H67" s="9" t="str">
        <f t="shared" si="4"/>
        <v/>
      </c>
      <c r="I67" s="13" t="str">
        <f t="shared" si="5"/>
        <v/>
      </c>
      <c r="J67" s="16" t="str">
        <f t="shared" si="6"/>
        <v/>
      </c>
    </row>
    <row r="68" spans="1:10" x14ac:dyDescent="0.25">
      <c r="A68" s="8">
        <v>43647</v>
      </c>
      <c r="B68">
        <v>60</v>
      </c>
      <c r="C68" s="5">
        <f t="shared" si="0"/>
        <v>141967.53269162876</v>
      </c>
      <c r="D68" s="4">
        <f t="shared" si="1"/>
        <v>267.97003005366423</v>
      </c>
      <c r="E68" s="4">
        <f t="shared" si="2"/>
        <v>493.33717610342194</v>
      </c>
      <c r="F68" s="4">
        <f t="shared" si="3"/>
        <v>141699.5626615751</v>
      </c>
      <c r="G68" s="9"/>
      <c r="H68" s="9" t="str">
        <f t="shared" si="4"/>
        <v/>
      </c>
      <c r="I68" s="13" t="str">
        <f t="shared" si="5"/>
        <v/>
      </c>
      <c r="J68" s="16" t="str">
        <f t="shared" si="6"/>
        <v/>
      </c>
    </row>
    <row r="69" spans="1:10" x14ac:dyDescent="0.25">
      <c r="A69" s="8">
        <v>43678</v>
      </c>
      <c r="B69">
        <v>61</v>
      </c>
      <c r="C69" s="5">
        <f t="shared" si="0"/>
        <v>141699.5626615751</v>
      </c>
      <c r="D69" s="4">
        <f t="shared" si="1"/>
        <v>268.90122590813553</v>
      </c>
      <c r="E69" s="4">
        <f t="shared" si="2"/>
        <v>492.40598024895064</v>
      </c>
      <c r="F69" s="4">
        <f t="shared" si="3"/>
        <v>141430.66143566696</v>
      </c>
      <c r="G69" s="9">
        <v>321700</v>
      </c>
      <c r="H69" s="9">
        <f t="shared" si="4"/>
        <v>154533.33856433304</v>
      </c>
      <c r="I69" s="13">
        <f t="shared" si="5"/>
        <v>126400</v>
      </c>
      <c r="J69" s="16">
        <f t="shared" si="6"/>
        <v>0.64720942140296978</v>
      </c>
    </row>
    <row r="70" spans="1:10" x14ac:dyDescent="0.25">
      <c r="A70" s="8">
        <v>43709</v>
      </c>
      <c r="B70">
        <v>62</v>
      </c>
      <c r="C70" s="5">
        <f t="shared" si="0"/>
        <v>141430.66143566696</v>
      </c>
      <c r="D70" s="4">
        <f t="shared" si="1"/>
        <v>269.83565766815445</v>
      </c>
      <c r="E70" s="4">
        <f t="shared" si="2"/>
        <v>491.47154848893172</v>
      </c>
      <c r="F70" s="4">
        <f t="shared" si="3"/>
        <v>141160.82577799881</v>
      </c>
      <c r="G70" s="9"/>
      <c r="H70" s="9" t="str">
        <f t="shared" si="4"/>
        <v/>
      </c>
      <c r="I70" s="13" t="str">
        <f t="shared" si="5"/>
        <v/>
      </c>
      <c r="J70" s="16" t="str">
        <f t="shared" si="6"/>
        <v/>
      </c>
    </row>
    <row r="71" spans="1:10" x14ac:dyDescent="0.25">
      <c r="A71" s="8">
        <v>43739</v>
      </c>
      <c r="B71">
        <v>63</v>
      </c>
      <c r="C71" s="5">
        <f t="shared" si="0"/>
        <v>141160.82577799881</v>
      </c>
      <c r="D71" s="4">
        <f t="shared" si="1"/>
        <v>270.77333657850977</v>
      </c>
      <c r="E71" s="4">
        <f t="shared" si="2"/>
        <v>490.5338695785764</v>
      </c>
      <c r="F71" s="4">
        <f t="shared" si="3"/>
        <v>140890.0524414203</v>
      </c>
      <c r="G71" s="9"/>
      <c r="H71" s="9" t="str">
        <f t="shared" si="4"/>
        <v/>
      </c>
      <c r="I71" s="13" t="str">
        <f t="shared" si="5"/>
        <v/>
      </c>
      <c r="J71" s="16" t="str">
        <f t="shared" si="6"/>
        <v/>
      </c>
    </row>
    <row r="72" spans="1:10" x14ac:dyDescent="0.25">
      <c r="A72" s="8">
        <v>43770</v>
      </c>
      <c r="B72">
        <v>64</v>
      </c>
      <c r="C72" s="5">
        <f t="shared" si="0"/>
        <v>140890.0524414203</v>
      </c>
      <c r="D72" s="4">
        <f t="shared" si="1"/>
        <v>271.7142739231349</v>
      </c>
      <c r="E72" s="4">
        <f t="shared" si="2"/>
        <v>489.59293223395127</v>
      </c>
      <c r="F72" s="4">
        <f t="shared" si="3"/>
        <v>140618.33816749716</v>
      </c>
      <c r="G72" s="9"/>
      <c r="H72" s="9" t="str">
        <f t="shared" si="4"/>
        <v/>
      </c>
      <c r="I72" s="13" t="str">
        <f t="shared" si="5"/>
        <v/>
      </c>
      <c r="J72" s="16" t="str">
        <f t="shared" si="6"/>
        <v/>
      </c>
    </row>
    <row r="73" spans="1:10" x14ac:dyDescent="0.25">
      <c r="A73" s="8">
        <v>43800</v>
      </c>
      <c r="B73">
        <v>65</v>
      </c>
      <c r="C73" s="5">
        <f t="shared" si="0"/>
        <v>140618.33816749716</v>
      </c>
      <c r="D73" s="4">
        <f t="shared" si="1"/>
        <v>272.65848102502059</v>
      </c>
      <c r="E73" s="4">
        <f t="shared" si="2"/>
        <v>488.64872513206558</v>
      </c>
      <c r="F73" s="4">
        <f t="shared" si="3"/>
        <v>140345.67968647214</v>
      </c>
      <c r="G73" s="9"/>
      <c r="H73" s="9" t="str">
        <f t="shared" si="4"/>
        <v/>
      </c>
      <c r="I73" s="13" t="str">
        <f t="shared" si="5"/>
        <v/>
      </c>
      <c r="J73" s="16" t="str">
        <f t="shared" si="6"/>
        <v/>
      </c>
    </row>
    <row r="74" spans="1:10" x14ac:dyDescent="0.25">
      <c r="A74" s="8">
        <v>43831</v>
      </c>
      <c r="B74">
        <v>66</v>
      </c>
      <c r="C74" s="5">
        <f t="shared" si="0"/>
        <v>140345.67968647214</v>
      </c>
      <c r="D74" s="4">
        <f t="shared" si="1"/>
        <v>273.6059692465933</v>
      </c>
      <c r="E74" s="4">
        <f t="shared" si="2"/>
        <v>487.70123691049287</v>
      </c>
      <c r="F74" s="4">
        <f t="shared" si="3"/>
        <v>140072.07371722555</v>
      </c>
      <c r="G74" s="9"/>
      <c r="H74" s="9" t="str">
        <f t="shared" si="4"/>
        <v/>
      </c>
      <c r="I74" s="13" t="str">
        <f t="shared" si="5"/>
        <v/>
      </c>
      <c r="J74" s="16" t="str">
        <f t="shared" si="6"/>
        <v/>
      </c>
    </row>
    <row r="75" spans="1:10" x14ac:dyDescent="0.25">
      <c r="A75" s="8">
        <v>43862</v>
      </c>
      <c r="B75">
        <v>67</v>
      </c>
      <c r="C75" s="5">
        <f t="shared" ref="C75:C138" si="7">+F74</f>
        <v>140072.07371722555</v>
      </c>
      <c r="D75" s="4">
        <f t="shared" ref="D75:D138" si="8">+C75-F75</f>
        <v>274.55674998971517</v>
      </c>
      <c r="E75" s="4">
        <f t="shared" ref="E75:E138" si="9">+$B$6-D75</f>
        <v>486.750456167371</v>
      </c>
      <c r="F75" s="4">
        <f t="shared" ref="F75:F138" si="10">-PV($B$4/12,($B$5*12)-B75,$B$6,0)</f>
        <v>139797.51696723583</v>
      </c>
      <c r="G75" s="9"/>
      <c r="H75" s="9" t="str">
        <f t="shared" si="4"/>
        <v/>
      </c>
      <c r="I75" s="13" t="str">
        <f t="shared" si="5"/>
        <v/>
      </c>
      <c r="J75" s="16" t="str">
        <f t="shared" si="6"/>
        <v/>
      </c>
    </row>
    <row r="76" spans="1:10" x14ac:dyDescent="0.25">
      <c r="A76" s="8">
        <v>43891</v>
      </c>
      <c r="B76">
        <v>68</v>
      </c>
      <c r="C76" s="5">
        <f t="shared" si="7"/>
        <v>139797.51696723583</v>
      </c>
      <c r="D76" s="4">
        <f t="shared" si="8"/>
        <v>275.51083469591686</v>
      </c>
      <c r="E76" s="4">
        <f t="shared" si="9"/>
        <v>485.79637146116931</v>
      </c>
      <c r="F76" s="4">
        <f t="shared" si="10"/>
        <v>139522.00613253991</v>
      </c>
      <c r="G76" s="9"/>
      <c r="H76" s="9" t="str">
        <f t="shared" si="4"/>
        <v/>
      </c>
      <c r="I76" s="13" t="str">
        <f t="shared" si="5"/>
        <v/>
      </c>
      <c r="J76" s="16" t="str">
        <f t="shared" si="6"/>
        <v/>
      </c>
    </row>
    <row r="77" spans="1:10" x14ac:dyDescent="0.25">
      <c r="A77" s="8">
        <v>43922</v>
      </c>
      <c r="B77">
        <v>69</v>
      </c>
      <c r="C77" s="5">
        <f t="shared" si="7"/>
        <v>139522.00613253991</v>
      </c>
      <c r="D77" s="4">
        <f t="shared" si="8"/>
        <v>276.46823484651395</v>
      </c>
      <c r="E77" s="4">
        <f t="shared" si="9"/>
        <v>484.83897131057222</v>
      </c>
      <c r="F77" s="4">
        <f t="shared" si="10"/>
        <v>139245.5378976934</v>
      </c>
      <c r="G77" s="9"/>
      <c r="H77" s="9" t="str">
        <f t="shared" si="4"/>
        <v/>
      </c>
      <c r="I77" s="13" t="str">
        <f t="shared" si="5"/>
        <v/>
      </c>
      <c r="J77" s="16" t="str">
        <f t="shared" si="6"/>
        <v/>
      </c>
    </row>
    <row r="78" spans="1:10" x14ac:dyDescent="0.25">
      <c r="A78" s="8">
        <v>43952</v>
      </c>
      <c r="B78">
        <v>70</v>
      </c>
      <c r="C78" s="5">
        <f t="shared" si="7"/>
        <v>139245.5378976934</v>
      </c>
      <c r="D78" s="4">
        <f t="shared" si="8"/>
        <v>277.42896196260699</v>
      </c>
      <c r="E78" s="4">
        <f t="shared" si="9"/>
        <v>483.87824419447918</v>
      </c>
      <c r="F78" s="4">
        <f t="shared" si="10"/>
        <v>138968.10893573079</v>
      </c>
      <c r="G78" s="9"/>
      <c r="H78" s="9" t="str">
        <f t="shared" si="4"/>
        <v/>
      </c>
      <c r="I78" s="13" t="str">
        <f t="shared" si="5"/>
        <v/>
      </c>
      <c r="J78" s="16" t="str">
        <f t="shared" si="6"/>
        <v/>
      </c>
    </row>
    <row r="79" spans="1:10" x14ac:dyDescent="0.25">
      <c r="A79" s="8">
        <v>43983</v>
      </c>
      <c r="B79">
        <v>71</v>
      </c>
      <c r="C79" s="5">
        <f t="shared" si="7"/>
        <v>138968.10893573079</v>
      </c>
      <c r="D79" s="4">
        <f t="shared" si="8"/>
        <v>278.39302760540158</v>
      </c>
      <c r="E79" s="4">
        <f t="shared" si="9"/>
        <v>482.91417855168459</v>
      </c>
      <c r="F79" s="4">
        <f t="shared" si="10"/>
        <v>138689.71590812539</v>
      </c>
      <c r="G79" s="9"/>
      <c r="H79" s="9" t="str">
        <f t="shared" si="4"/>
        <v/>
      </c>
      <c r="I79" s="13" t="str">
        <f t="shared" si="5"/>
        <v/>
      </c>
      <c r="J79" s="16" t="str">
        <f t="shared" si="6"/>
        <v/>
      </c>
    </row>
    <row r="80" spans="1:10" x14ac:dyDescent="0.25">
      <c r="A80" s="8">
        <v>44013</v>
      </c>
      <c r="B80">
        <v>72</v>
      </c>
      <c r="C80" s="5">
        <f t="shared" si="7"/>
        <v>138689.71590812539</v>
      </c>
      <c r="D80" s="4">
        <f t="shared" si="8"/>
        <v>279.36044337632484</v>
      </c>
      <c r="E80" s="4">
        <f t="shared" si="9"/>
        <v>481.94676278076133</v>
      </c>
      <c r="F80" s="4">
        <f t="shared" si="10"/>
        <v>138410.35546474907</v>
      </c>
      <c r="G80" s="9"/>
      <c r="H80" s="9" t="str">
        <f t="shared" si="4"/>
        <v/>
      </c>
      <c r="I80" s="13" t="str">
        <f t="shared" si="5"/>
        <v/>
      </c>
      <c r="J80" s="16" t="str">
        <f t="shared" si="6"/>
        <v/>
      </c>
    </row>
    <row r="81" spans="1:10" x14ac:dyDescent="0.25">
      <c r="A81" s="8">
        <v>44044</v>
      </c>
      <c r="B81">
        <v>73</v>
      </c>
      <c r="C81" s="5">
        <f t="shared" si="7"/>
        <v>138410.35546474907</v>
      </c>
      <c r="D81" s="4">
        <f t="shared" si="8"/>
        <v>280.33122091708356</v>
      </c>
      <c r="E81" s="4">
        <f t="shared" si="9"/>
        <v>480.97598524000261</v>
      </c>
      <c r="F81" s="4">
        <f t="shared" si="10"/>
        <v>138130.02424383198</v>
      </c>
      <c r="G81" s="9">
        <v>333300</v>
      </c>
      <c r="H81" s="9">
        <f t="shared" si="4"/>
        <v>168505.97575616802</v>
      </c>
      <c r="I81" s="13">
        <f t="shared" si="5"/>
        <v>138000</v>
      </c>
      <c r="J81" s="16">
        <f t="shared" si="6"/>
        <v>0.70660522273425497</v>
      </c>
    </row>
    <row r="82" spans="1:10" x14ac:dyDescent="0.25">
      <c r="A82" s="8">
        <v>44075</v>
      </c>
      <c r="B82">
        <v>74</v>
      </c>
      <c r="C82" s="5">
        <f t="shared" si="7"/>
        <v>138130.02424383198</v>
      </c>
      <c r="D82" s="4">
        <f t="shared" si="8"/>
        <v>281.30537190978066</v>
      </c>
      <c r="E82" s="4">
        <f t="shared" si="9"/>
        <v>480.00183424730551</v>
      </c>
      <c r="F82" s="4">
        <f t="shared" si="10"/>
        <v>137848.7188719222</v>
      </c>
      <c r="G82" s="9"/>
      <c r="H82" s="9" t="str">
        <f t="shared" si="4"/>
        <v/>
      </c>
      <c r="I82" s="13" t="str">
        <f t="shared" si="5"/>
        <v/>
      </c>
      <c r="J82" s="16" t="str">
        <f t="shared" si="6"/>
        <v/>
      </c>
    </row>
    <row r="83" spans="1:10" x14ac:dyDescent="0.25">
      <c r="A83" s="8">
        <v>44105</v>
      </c>
      <c r="B83">
        <v>75</v>
      </c>
      <c r="C83" s="5">
        <f t="shared" si="7"/>
        <v>137848.7188719222</v>
      </c>
      <c r="D83" s="4">
        <f t="shared" si="8"/>
        <v>282.28290807714802</v>
      </c>
      <c r="E83" s="4">
        <f t="shared" si="9"/>
        <v>479.02429807993815</v>
      </c>
      <c r="F83" s="4">
        <f t="shared" si="10"/>
        <v>137566.43596384506</v>
      </c>
      <c r="G83" s="9"/>
      <c r="H83" s="9" t="str">
        <f t="shared" si="4"/>
        <v/>
      </c>
      <c r="I83" s="13" t="str">
        <f t="shared" si="5"/>
        <v/>
      </c>
      <c r="J83" s="16" t="str">
        <f t="shared" si="6"/>
        <v/>
      </c>
    </row>
    <row r="84" spans="1:10" x14ac:dyDescent="0.25">
      <c r="A84" s="8">
        <v>44136</v>
      </c>
      <c r="B84">
        <v>76</v>
      </c>
      <c r="C84" s="5">
        <f t="shared" si="7"/>
        <v>137566.43596384506</v>
      </c>
      <c r="D84" s="4">
        <f t="shared" si="8"/>
        <v>283.26384118269198</v>
      </c>
      <c r="E84" s="4">
        <f t="shared" si="9"/>
        <v>478.04336497439419</v>
      </c>
      <c r="F84" s="4">
        <f t="shared" si="10"/>
        <v>137283.17212266236</v>
      </c>
      <c r="G84" s="9"/>
      <c r="H84" s="9" t="str">
        <f t="shared" si="4"/>
        <v/>
      </c>
      <c r="I84" s="13" t="str">
        <f t="shared" si="5"/>
        <v/>
      </c>
      <c r="J84" s="16" t="str">
        <f t="shared" si="6"/>
        <v/>
      </c>
    </row>
    <row r="85" spans="1:10" x14ac:dyDescent="0.25">
      <c r="A85" s="8">
        <v>44166</v>
      </c>
      <c r="B85">
        <v>77</v>
      </c>
      <c r="C85" s="5">
        <f t="shared" si="7"/>
        <v>137283.17212266236</v>
      </c>
      <c r="D85" s="4">
        <f t="shared" si="8"/>
        <v>284.24818303083885</v>
      </c>
      <c r="E85" s="4">
        <f t="shared" si="9"/>
        <v>477.05902312624733</v>
      </c>
      <c r="F85" s="4">
        <f t="shared" si="10"/>
        <v>136998.92393963152</v>
      </c>
      <c r="G85" s="9"/>
      <c r="H85" s="9" t="str">
        <f t="shared" si="4"/>
        <v/>
      </c>
      <c r="I85" s="13" t="str">
        <f t="shared" si="5"/>
        <v/>
      </c>
      <c r="J85" s="16" t="str">
        <f t="shared" si="6"/>
        <v/>
      </c>
    </row>
    <row r="86" spans="1:10" x14ac:dyDescent="0.25">
      <c r="A86" s="8">
        <v>44197</v>
      </c>
      <c r="B86">
        <v>78</v>
      </c>
      <c r="C86" s="5">
        <f t="shared" si="7"/>
        <v>136998.92393963152</v>
      </c>
      <c r="D86" s="4">
        <f t="shared" si="8"/>
        <v>285.23594546684762</v>
      </c>
      <c r="E86" s="4">
        <f t="shared" si="9"/>
        <v>476.07126069023855</v>
      </c>
      <c r="F86" s="4">
        <f t="shared" si="10"/>
        <v>136713.68799416468</v>
      </c>
      <c r="G86" s="9"/>
      <c r="H86" s="9" t="str">
        <f t="shared" si="4"/>
        <v/>
      </c>
      <c r="I86" s="13" t="str">
        <f t="shared" si="5"/>
        <v/>
      </c>
      <c r="J86" s="16" t="str">
        <f t="shared" si="6"/>
        <v/>
      </c>
    </row>
    <row r="87" spans="1:10" x14ac:dyDescent="0.25">
      <c r="A87" s="8">
        <v>44228</v>
      </c>
      <c r="B87">
        <v>79</v>
      </c>
      <c r="C87" s="5">
        <f t="shared" si="7"/>
        <v>136713.68799416468</v>
      </c>
      <c r="D87" s="4">
        <f t="shared" si="8"/>
        <v>286.22714037736296</v>
      </c>
      <c r="E87" s="4">
        <f t="shared" si="9"/>
        <v>475.08006577972321</v>
      </c>
      <c r="F87" s="4">
        <f t="shared" si="10"/>
        <v>136427.46085378731</v>
      </c>
      <c r="G87" s="9"/>
      <c r="H87" s="9" t="str">
        <f t="shared" si="4"/>
        <v/>
      </c>
      <c r="I87" s="13" t="str">
        <f t="shared" si="5"/>
        <v/>
      </c>
      <c r="J87" s="16" t="str">
        <f t="shared" si="6"/>
        <v/>
      </c>
    </row>
    <row r="88" spans="1:10" x14ac:dyDescent="0.25">
      <c r="A88" s="8">
        <v>44256</v>
      </c>
      <c r="B88">
        <v>80</v>
      </c>
      <c r="C88" s="5">
        <f t="shared" si="7"/>
        <v>136427.46085378731</v>
      </c>
      <c r="D88" s="4">
        <f t="shared" si="8"/>
        <v>287.2217796901532</v>
      </c>
      <c r="E88" s="4">
        <f t="shared" si="9"/>
        <v>474.08542646693297</v>
      </c>
      <c r="F88" s="4">
        <f t="shared" si="10"/>
        <v>136140.23907409716</v>
      </c>
      <c r="G88" s="9"/>
      <c r="H88" s="9" t="str">
        <f t="shared" si="4"/>
        <v/>
      </c>
      <c r="I88" s="13" t="str">
        <f t="shared" si="5"/>
        <v/>
      </c>
      <c r="J88" s="16" t="str">
        <f t="shared" si="6"/>
        <v/>
      </c>
    </row>
    <row r="89" spans="1:10" x14ac:dyDescent="0.25">
      <c r="A89" s="8">
        <v>44287</v>
      </c>
      <c r="B89">
        <v>81</v>
      </c>
      <c r="C89" s="5">
        <f t="shared" si="7"/>
        <v>136140.23907409716</v>
      </c>
      <c r="D89" s="4">
        <f t="shared" si="8"/>
        <v>288.21987537463428</v>
      </c>
      <c r="E89" s="4">
        <f t="shared" si="9"/>
        <v>473.08733078245189</v>
      </c>
      <c r="F89" s="4">
        <f t="shared" si="10"/>
        <v>135852.01919872253</v>
      </c>
      <c r="G89" s="9"/>
      <c r="H89" s="9" t="str">
        <f t="shared" si="4"/>
        <v/>
      </c>
      <c r="I89" s="13" t="str">
        <f t="shared" si="5"/>
        <v/>
      </c>
      <c r="J89" s="16" t="str">
        <f t="shared" si="6"/>
        <v/>
      </c>
    </row>
    <row r="90" spans="1:10" x14ac:dyDescent="0.25">
      <c r="A90" s="8">
        <v>44317</v>
      </c>
      <c r="B90">
        <v>82</v>
      </c>
      <c r="C90" s="5">
        <f t="shared" si="7"/>
        <v>135852.01919872253</v>
      </c>
      <c r="D90" s="4">
        <f t="shared" si="8"/>
        <v>289.22143944149138</v>
      </c>
      <c r="E90" s="4">
        <f t="shared" si="9"/>
        <v>472.08576671559479</v>
      </c>
      <c r="F90" s="4">
        <f t="shared" si="10"/>
        <v>135562.79775928103</v>
      </c>
      <c r="G90" s="9"/>
      <c r="H90" s="9" t="str">
        <f t="shared" si="4"/>
        <v/>
      </c>
      <c r="I90" s="13" t="str">
        <f t="shared" si="5"/>
        <v/>
      </c>
      <c r="J90" s="16" t="str">
        <f t="shared" si="6"/>
        <v/>
      </c>
    </row>
    <row r="91" spans="1:10" x14ac:dyDescent="0.25">
      <c r="A91" s="8">
        <v>44348</v>
      </c>
      <c r="B91">
        <v>83</v>
      </c>
      <c r="C91" s="5">
        <f t="shared" si="7"/>
        <v>135562.79775928103</v>
      </c>
      <c r="D91" s="4">
        <f t="shared" si="8"/>
        <v>290.22648394358112</v>
      </c>
      <c r="E91" s="4">
        <f t="shared" si="9"/>
        <v>471.08072221350506</v>
      </c>
      <c r="F91" s="4">
        <f t="shared" si="10"/>
        <v>135272.57127533745</v>
      </c>
      <c r="G91" s="9"/>
      <c r="H91" s="9" t="str">
        <f t="shared" si="4"/>
        <v/>
      </c>
      <c r="I91" s="13" t="str">
        <f t="shared" si="5"/>
        <v/>
      </c>
      <c r="J91" s="16" t="str">
        <f t="shared" si="6"/>
        <v/>
      </c>
    </row>
    <row r="92" spans="1:10" x14ac:dyDescent="0.25">
      <c r="A92" s="8">
        <v>44378</v>
      </c>
      <c r="B92">
        <v>84</v>
      </c>
      <c r="C92" s="5">
        <f t="shared" si="7"/>
        <v>135272.57127533745</v>
      </c>
      <c r="D92" s="4">
        <f t="shared" si="8"/>
        <v>291.23502097526216</v>
      </c>
      <c r="E92" s="4">
        <f t="shared" si="9"/>
        <v>470.07218518182401</v>
      </c>
      <c r="F92" s="4">
        <f t="shared" si="10"/>
        <v>134981.33625436219</v>
      </c>
      <c r="G92" s="9"/>
      <c r="H92" s="9" t="str">
        <f t="shared" si="4"/>
        <v/>
      </c>
      <c r="I92" s="13" t="str">
        <f t="shared" si="5"/>
        <v/>
      </c>
      <c r="J92" s="16" t="str">
        <f t="shared" si="6"/>
        <v/>
      </c>
    </row>
    <row r="93" spans="1:10" x14ac:dyDescent="0.25">
      <c r="A93" s="8">
        <v>44409</v>
      </c>
      <c r="B93">
        <v>85</v>
      </c>
      <c r="C93" s="5">
        <f t="shared" si="7"/>
        <v>134981.33625436219</v>
      </c>
      <c r="D93" s="4">
        <f t="shared" si="8"/>
        <v>292.24706267318106</v>
      </c>
      <c r="E93" s="4">
        <f t="shared" si="9"/>
        <v>469.06014348390511</v>
      </c>
      <c r="F93" s="4">
        <f t="shared" si="10"/>
        <v>134689.08919168901</v>
      </c>
      <c r="G93" s="9">
        <v>373600</v>
      </c>
      <c r="H93" s="9">
        <f t="shared" si="4"/>
        <v>209022.91080831099</v>
      </c>
      <c r="I93" s="13">
        <f t="shared" si="5"/>
        <v>178300</v>
      </c>
      <c r="J93" s="16">
        <f t="shared" si="6"/>
        <v>0.91295442908346136</v>
      </c>
    </row>
    <row r="94" spans="1:10" x14ac:dyDescent="0.25">
      <c r="A94" s="8">
        <v>44440</v>
      </c>
      <c r="B94">
        <v>86</v>
      </c>
      <c r="C94" s="5">
        <f t="shared" si="7"/>
        <v>134689.08919168901</v>
      </c>
      <c r="D94" s="4">
        <f t="shared" si="8"/>
        <v>293.26262121595209</v>
      </c>
      <c r="E94" s="4">
        <f t="shared" si="9"/>
        <v>468.04458494113408</v>
      </c>
      <c r="F94" s="4">
        <f t="shared" si="10"/>
        <v>134395.82657047306</v>
      </c>
      <c r="G94" s="9"/>
      <c r="H94" s="9" t="str">
        <f t="shared" si="4"/>
        <v/>
      </c>
      <c r="I94" s="13" t="str">
        <f t="shared" si="5"/>
        <v/>
      </c>
      <c r="J94" s="16" t="str">
        <f t="shared" si="6"/>
        <v/>
      </c>
    </row>
    <row r="95" spans="1:10" x14ac:dyDescent="0.25">
      <c r="A95" s="8">
        <v>44470</v>
      </c>
      <c r="B95">
        <v>87</v>
      </c>
      <c r="C95" s="5">
        <f t="shared" si="7"/>
        <v>134395.82657047306</v>
      </c>
      <c r="D95" s="4">
        <f t="shared" si="8"/>
        <v>294.28170882468112</v>
      </c>
      <c r="E95" s="4">
        <f t="shared" si="9"/>
        <v>467.02549733240505</v>
      </c>
      <c r="F95" s="4">
        <f t="shared" si="10"/>
        <v>134101.54486164838</v>
      </c>
      <c r="G95" s="9"/>
      <c r="H95" s="9" t="str">
        <f t="shared" si="4"/>
        <v/>
      </c>
      <c r="I95" s="13" t="str">
        <f t="shared" si="5"/>
        <v/>
      </c>
      <c r="J95" s="16" t="str">
        <f t="shared" si="6"/>
        <v/>
      </c>
    </row>
    <row r="96" spans="1:10" x14ac:dyDescent="0.25">
      <c r="A96" s="8">
        <v>44501</v>
      </c>
      <c r="B96">
        <v>88</v>
      </c>
      <c r="C96" s="5">
        <f t="shared" si="7"/>
        <v>134101.54486164838</v>
      </c>
      <c r="D96" s="4">
        <f t="shared" si="8"/>
        <v>295.30433776284917</v>
      </c>
      <c r="E96" s="4">
        <f t="shared" si="9"/>
        <v>466.002868394237</v>
      </c>
      <c r="F96" s="4">
        <f t="shared" si="10"/>
        <v>133806.24052388553</v>
      </c>
      <c r="G96" s="9"/>
      <c r="H96" s="9" t="str">
        <f t="shared" si="4"/>
        <v/>
      </c>
      <c r="I96" s="13" t="str">
        <f t="shared" si="5"/>
        <v/>
      </c>
      <c r="J96" s="16" t="str">
        <f t="shared" si="6"/>
        <v/>
      </c>
    </row>
    <row r="97" spans="1:10" x14ac:dyDescent="0.25">
      <c r="A97" s="8">
        <v>44531</v>
      </c>
      <c r="B97">
        <v>89</v>
      </c>
      <c r="C97" s="5">
        <f t="shared" si="7"/>
        <v>133806.24052388553</v>
      </c>
      <c r="D97" s="4">
        <f t="shared" si="8"/>
        <v>296.33052033657441</v>
      </c>
      <c r="E97" s="4">
        <f t="shared" si="9"/>
        <v>464.97668582051176</v>
      </c>
      <c r="F97" s="4">
        <f t="shared" si="10"/>
        <v>133509.91000354895</v>
      </c>
      <c r="G97" s="9"/>
      <c r="H97" s="9" t="str">
        <f t="shared" si="4"/>
        <v/>
      </c>
      <c r="I97" s="13" t="str">
        <f t="shared" si="5"/>
        <v/>
      </c>
      <c r="J97" s="16" t="str">
        <f t="shared" si="6"/>
        <v/>
      </c>
    </row>
    <row r="98" spans="1:10" x14ac:dyDescent="0.25">
      <c r="A98" s="8">
        <v>44562</v>
      </c>
      <c r="B98">
        <v>90</v>
      </c>
      <c r="C98" s="5">
        <f t="shared" si="7"/>
        <v>133509.91000354895</v>
      </c>
      <c r="D98" s="4">
        <f t="shared" si="8"/>
        <v>297.36026889472851</v>
      </c>
      <c r="E98" s="4">
        <f t="shared" si="9"/>
        <v>463.94693726235766</v>
      </c>
      <c r="F98" s="4">
        <f t="shared" si="10"/>
        <v>133212.54973465423</v>
      </c>
      <c r="G98" s="9"/>
      <c r="H98" s="9" t="str">
        <f t="shared" si="4"/>
        <v/>
      </c>
      <c r="I98" s="13" t="str">
        <f t="shared" si="5"/>
        <v/>
      </c>
      <c r="J98" s="16" t="str">
        <f t="shared" si="6"/>
        <v/>
      </c>
    </row>
    <row r="99" spans="1:10" x14ac:dyDescent="0.25">
      <c r="A99" s="8">
        <v>44593</v>
      </c>
      <c r="B99">
        <v>91</v>
      </c>
      <c r="C99" s="5">
        <f t="shared" si="7"/>
        <v>133212.54973465423</v>
      </c>
      <c r="D99" s="4">
        <f t="shared" si="8"/>
        <v>298.3935958291695</v>
      </c>
      <c r="E99" s="4">
        <f t="shared" si="9"/>
        <v>462.91361032791667</v>
      </c>
      <c r="F99" s="4">
        <f t="shared" si="10"/>
        <v>132914.15613882506</v>
      </c>
      <c r="G99" s="9"/>
      <c r="H99" s="9" t="str">
        <f t="shared" si="4"/>
        <v/>
      </c>
      <c r="I99" s="13" t="str">
        <f t="shared" si="5"/>
        <v/>
      </c>
      <c r="J99" s="16" t="str">
        <f t="shared" si="6"/>
        <v/>
      </c>
    </row>
    <row r="100" spans="1:10" x14ac:dyDescent="0.25">
      <c r="A100" s="8">
        <v>44621</v>
      </c>
      <c r="B100">
        <v>92</v>
      </c>
      <c r="C100" s="5">
        <f t="shared" si="7"/>
        <v>132914.15613882506</v>
      </c>
      <c r="D100" s="4">
        <f t="shared" si="8"/>
        <v>299.43051357465447</v>
      </c>
      <c r="E100" s="4">
        <f t="shared" si="9"/>
        <v>461.8766925824317</v>
      </c>
      <c r="F100" s="4">
        <f t="shared" si="10"/>
        <v>132614.7256252504</v>
      </c>
      <c r="G100" s="9"/>
      <c r="H100" s="9" t="str">
        <f t="shared" si="4"/>
        <v/>
      </c>
      <c r="I100" s="13" t="str">
        <f t="shared" si="5"/>
        <v/>
      </c>
      <c r="J100" s="16" t="str">
        <f t="shared" si="6"/>
        <v/>
      </c>
    </row>
    <row r="101" spans="1:10" x14ac:dyDescent="0.25">
      <c r="A101" s="8">
        <v>44652</v>
      </c>
      <c r="B101">
        <v>93</v>
      </c>
      <c r="C101" s="5">
        <f t="shared" si="7"/>
        <v>132614.7256252504</v>
      </c>
      <c r="D101" s="4">
        <f t="shared" si="8"/>
        <v>300.47103460933431</v>
      </c>
      <c r="E101" s="4">
        <f t="shared" si="9"/>
        <v>460.83617154775186</v>
      </c>
      <c r="F101" s="4">
        <f t="shared" si="10"/>
        <v>132314.25459064107</v>
      </c>
      <c r="G101" s="9"/>
      <c r="H101" s="9" t="str">
        <f t="shared" si="4"/>
        <v/>
      </c>
      <c r="I101" s="13" t="str">
        <f t="shared" si="5"/>
        <v/>
      </c>
      <c r="J101" s="16" t="str">
        <f t="shared" si="6"/>
        <v/>
      </c>
    </row>
    <row r="102" spans="1:10" x14ac:dyDescent="0.25">
      <c r="A102" s="8">
        <v>44682</v>
      </c>
      <c r="B102">
        <v>94</v>
      </c>
      <c r="C102" s="5">
        <f t="shared" si="7"/>
        <v>132314.25459064107</v>
      </c>
      <c r="D102" s="4">
        <f t="shared" si="8"/>
        <v>301.51517145460821</v>
      </c>
      <c r="E102" s="4">
        <f t="shared" si="9"/>
        <v>459.79203470247796</v>
      </c>
      <c r="F102" s="4">
        <f t="shared" si="10"/>
        <v>132012.73941918646</v>
      </c>
      <c r="G102" s="9"/>
      <c r="H102" s="9" t="str">
        <f t="shared" si="4"/>
        <v/>
      </c>
      <c r="I102" s="13" t="str">
        <f t="shared" si="5"/>
        <v/>
      </c>
      <c r="J102" s="16" t="str">
        <f t="shared" si="6"/>
        <v/>
      </c>
    </row>
    <row r="103" spans="1:10" x14ac:dyDescent="0.25">
      <c r="A103" s="8">
        <v>44713</v>
      </c>
      <c r="B103">
        <v>95</v>
      </c>
      <c r="C103" s="5">
        <f t="shared" si="7"/>
        <v>132012.73941918646</v>
      </c>
      <c r="D103" s="4">
        <f t="shared" si="8"/>
        <v>302.56293667535647</v>
      </c>
      <c r="E103" s="4">
        <f t="shared" si="9"/>
        <v>458.7442694817297</v>
      </c>
      <c r="F103" s="4">
        <f t="shared" si="10"/>
        <v>131710.1764825111</v>
      </c>
      <c r="G103" s="9"/>
      <c r="H103" s="9" t="str">
        <f t="shared" si="4"/>
        <v/>
      </c>
      <c r="I103" s="13" t="str">
        <f t="shared" si="5"/>
        <v/>
      </c>
      <c r="J103" s="16" t="str">
        <f t="shared" si="6"/>
        <v/>
      </c>
    </row>
    <row r="104" spans="1:10" x14ac:dyDescent="0.25">
      <c r="A104" s="8">
        <v>44743</v>
      </c>
      <c r="B104">
        <v>96</v>
      </c>
      <c r="C104" s="5">
        <f t="shared" si="7"/>
        <v>131710.1764825111</v>
      </c>
      <c r="D104" s="4">
        <f t="shared" si="8"/>
        <v>303.61434288037708</v>
      </c>
      <c r="E104" s="4">
        <f t="shared" si="9"/>
        <v>457.69286327670909</v>
      </c>
      <c r="F104" s="4">
        <f t="shared" si="10"/>
        <v>131406.56213963073</v>
      </c>
      <c r="G104" s="9"/>
      <c r="H104" s="9" t="str">
        <f t="shared" si="4"/>
        <v/>
      </c>
      <c r="I104" s="13" t="str">
        <f t="shared" si="5"/>
        <v/>
      </c>
      <c r="J104" s="16" t="str">
        <f t="shared" si="6"/>
        <v/>
      </c>
    </row>
    <row r="105" spans="1:10" x14ac:dyDescent="0.25">
      <c r="A105" s="8">
        <v>44774</v>
      </c>
      <c r="B105">
        <v>97</v>
      </c>
      <c r="C105" s="5">
        <f t="shared" si="7"/>
        <v>131406.56213963073</v>
      </c>
      <c r="D105" s="4">
        <f t="shared" si="8"/>
        <v>304.66940272189095</v>
      </c>
      <c r="E105" s="4">
        <f t="shared" si="9"/>
        <v>456.63780343519522</v>
      </c>
      <c r="F105" s="4">
        <f t="shared" si="10"/>
        <v>131101.89273690883</v>
      </c>
      <c r="G105" s="9">
        <v>509100</v>
      </c>
      <c r="H105" s="9">
        <f t="shared" si="4"/>
        <v>337270.10726309114</v>
      </c>
      <c r="I105" s="13">
        <f t="shared" si="5"/>
        <v>313800</v>
      </c>
      <c r="J105" s="16">
        <f t="shared" si="6"/>
        <v>1.6067588325652842</v>
      </c>
    </row>
    <row r="106" spans="1:10" x14ac:dyDescent="0.25">
      <c r="A106" s="8">
        <v>44805</v>
      </c>
      <c r="B106">
        <v>98</v>
      </c>
      <c r="C106" s="5">
        <f t="shared" si="7"/>
        <v>131101.89273690883</v>
      </c>
      <c r="D106" s="4">
        <f t="shared" si="8"/>
        <v>305.72812889631314</v>
      </c>
      <c r="E106" s="4">
        <f t="shared" si="9"/>
        <v>455.57907726077303</v>
      </c>
      <c r="F106" s="4">
        <f t="shared" si="10"/>
        <v>130796.16460801252</v>
      </c>
      <c r="G106" s="9"/>
      <c r="H106" s="9" t="str">
        <f t="shared" si="4"/>
        <v/>
      </c>
      <c r="I106" s="13" t="str">
        <f t="shared" si="5"/>
        <v/>
      </c>
      <c r="J106" s="16" t="str">
        <f t="shared" si="6"/>
        <v/>
      </c>
    </row>
    <row r="107" spans="1:10" x14ac:dyDescent="0.25">
      <c r="A107" s="8">
        <v>44835</v>
      </c>
      <c r="B107">
        <v>99</v>
      </c>
      <c r="C107" s="5">
        <f t="shared" si="7"/>
        <v>130796.16460801252</v>
      </c>
      <c r="D107" s="4">
        <f t="shared" si="8"/>
        <v>306.79053414419468</v>
      </c>
      <c r="E107" s="4">
        <f t="shared" si="9"/>
        <v>454.51667201289149</v>
      </c>
      <c r="F107" s="4">
        <f t="shared" si="10"/>
        <v>130489.37407386833</v>
      </c>
      <c r="G107" s="9"/>
      <c r="H107" s="9" t="str">
        <f t="shared" si="4"/>
        <v/>
      </c>
      <c r="I107" s="13" t="str">
        <f t="shared" si="5"/>
        <v/>
      </c>
      <c r="J107" s="16" t="str">
        <f t="shared" si="6"/>
        <v/>
      </c>
    </row>
    <row r="108" spans="1:10" x14ac:dyDescent="0.25">
      <c r="A108" s="8">
        <v>44866</v>
      </c>
      <c r="B108">
        <v>100</v>
      </c>
      <c r="C108" s="5">
        <f t="shared" si="7"/>
        <v>130489.37407386833</v>
      </c>
      <c r="D108" s="4">
        <f t="shared" si="8"/>
        <v>307.85663125041174</v>
      </c>
      <c r="E108" s="4">
        <f t="shared" si="9"/>
        <v>453.45057490667443</v>
      </c>
      <c r="F108" s="4">
        <f t="shared" si="10"/>
        <v>130181.51744261791</v>
      </c>
      <c r="G108" s="9"/>
      <c r="H108" s="9" t="str">
        <f t="shared" si="4"/>
        <v/>
      </c>
      <c r="I108" s="13" t="str">
        <f t="shared" si="5"/>
        <v/>
      </c>
      <c r="J108" s="16" t="str">
        <f t="shared" si="6"/>
        <v/>
      </c>
    </row>
    <row r="109" spans="1:10" x14ac:dyDescent="0.25">
      <c r="A109" s="8">
        <v>44896</v>
      </c>
      <c r="B109">
        <v>101</v>
      </c>
      <c r="C109" s="5">
        <f t="shared" si="7"/>
        <v>130181.51744261791</v>
      </c>
      <c r="D109" s="4">
        <f t="shared" si="8"/>
        <v>308.92643304399098</v>
      </c>
      <c r="E109" s="4">
        <f t="shared" si="9"/>
        <v>452.38077311309519</v>
      </c>
      <c r="F109" s="4">
        <f t="shared" si="10"/>
        <v>129872.59100957392</v>
      </c>
      <c r="G109" s="9"/>
      <c r="H109" s="9" t="str">
        <f t="shared" si="4"/>
        <v/>
      </c>
      <c r="I109" s="13" t="str">
        <f t="shared" si="5"/>
        <v/>
      </c>
      <c r="J109" s="16" t="str">
        <f t="shared" si="6"/>
        <v/>
      </c>
    </row>
    <row r="110" spans="1:10" x14ac:dyDescent="0.25">
      <c r="A110" s="8">
        <v>44927</v>
      </c>
      <c r="B110">
        <v>102</v>
      </c>
      <c r="C110" s="5">
        <f t="shared" si="7"/>
        <v>129872.59100957392</v>
      </c>
      <c r="D110" s="4">
        <f t="shared" si="8"/>
        <v>309.99995239879354</v>
      </c>
      <c r="E110" s="4">
        <f t="shared" si="9"/>
        <v>451.30725375829263</v>
      </c>
      <c r="F110" s="4">
        <f t="shared" si="10"/>
        <v>129562.59105717513</v>
      </c>
      <c r="G110" s="9"/>
      <c r="H110" s="9" t="str">
        <f t="shared" ref="H110:H129" si="11">IF(G110&gt;0,(G110*(1-0.08))-F110,"")</f>
        <v/>
      </c>
      <c r="I110" s="13" t="str">
        <f t="shared" ref="I110:I129" si="12">IF(G110&gt;0,G110-$B$1,"")</f>
        <v/>
      </c>
      <c r="J110" s="16" t="str">
        <f t="shared" ref="J110:J129" si="13">IF(G110&gt;0,I110/$B$1,"")</f>
        <v/>
      </c>
    </row>
    <row r="111" spans="1:10" x14ac:dyDescent="0.25">
      <c r="A111" s="8">
        <v>44958</v>
      </c>
      <c r="B111">
        <v>103</v>
      </c>
      <c r="C111" s="5">
        <f t="shared" si="7"/>
        <v>129562.59105717513</v>
      </c>
      <c r="D111" s="4">
        <f t="shared" si="8"/>
        <v>311.07720223336946</v>
      </c>
      <c r="E111" s="4">
        <f t="shared" si="9"/>
        <v>450.23000392371671</v>
      </c>
      <c r="F111" s="4">
        <f t="shared" si="10"/>
        <v>129251.51385494176</v>
      </c>
      <c r="G111" s="9"/>
      <c r="H111" s="9" t="str">
        <f t="shared" si="11"/>
        <v/>
      </c>
      <c r="I111" s="13" t="str">
        <f t="shared" si="12"/>
        <v/>
      </c>
      <c r="J111" s="16" t="str">
        <f t="shared" si="13"/>
        <v/>
      </c>
    </row>
    <row r="112" spans="1:10" x14ac:dyDescent="0.25">
      <c r="A112" s="8">
        <v>44986</v>
      </c>
      <c r="B112">
        <v>104</v>
      </c>
      <c r="C112" s="5">
        <f t="shared" si="7"/>
        <v>129251.51385494176</v>
      </c>
      <c r="D112" s="4">
        <f t="shared" si="8"/>
        <v>312.15819551117602</v>
      </c>
      <c r="E112" s="4">
        <f t="shared" si="9"/>
        <v>449.14901064591015</v>
      </c>
      <c r="F112" s="4">
        <f t="shared" si="10"/>
        <v>128939.35565943058</v>
      </c>
      <c r="G112" s="9"/>
      <c r="H112" s="9" t="str">
        <f t="shared" si="11"/>
        <v/>
      </c>
      <c r="I112" s="13" t="str">
        <f t="shared" si="12"/>
        <v/>
      </c>
      <c r="J112" s="16" t="str">
        <f t="shared" si="13"/>
        <v/>
      </c>
    </row>
    <row r="113" spans="1:10" x14ac:dyDescent="0.25">
      <c r="A113" s="8">
        <v>45017</v>
      </c>
      <c r="B113">
        <v>105</v>
      </c>
      <c r="C113" s="5">
        <f t="shared" si="7"/>
        <v>128939.35565943058</v>
      </c>
      <c r="D113" s="4">
        <f t="shared" si="8"/>
        <v>313.24294524057768</v>
      </c>
      <c r="E113" s="4">
        <f t="shared" si="9"/>
        <v>448.06426091650849</v>
      </c>
      <c r="F113" s="4">
        <f t="shared" si="10"/>
        <v>128626.11271419001</v>
      </c>
      <c r="G113" s="9"/>
      <c r="H113" s="9" t="str">
        <f t="shared" si="11"/>
        <v/>
      </c>
      <c r="I113" s="13" t="str">
        <f t="shared" si="12"/>
        <v/>
      </c>
      <c r="J113" s="16" t="str">
        <f t="shared" si="13"/>
        <v/>
      </c>
    </row>
    <row r="114" spans="1:10" x14ac:dyDescent="0.25">
      <c r="A114" s="8">
        <v>45047</v>
      </c>
      <c r="B114">
        <v>106</v>
      </c>
      <c r="C114" s="5">
        <f t="shared" si="7"/>
        <v>128626.11271419001</v>
      </c>
      <c r="D114" s="4">
        <f t="shared" si="8"/>
        <v>314.3314644752536</v>
      </c>
      <c r="E114" s="4">
        <f t="shared" si="9"/>
        <v>446.97574168183257</v>
      </c>
      <c r="F114" s="4">
        <f t="shared" si="10"/>
        <v>128311.78124971475</v>
      </c>
      <c r="G114" s="9"/>
      <c r="H114" s="9" t="str">
        <f t="shared" si="11"/>
        <v/>
      </c>
      <c r="I114" s="13" t="str">
        <f t="shared" si="12"/>
        <v/>
      </c>
      <c r="J114" s="16" t="str">
        <f t="shared" si="13"/>
        <v/>
      </c>
    </row>
    <row r="115" spans="1:10" x14ac:dyDescent="0.25">
      <c r="A115" s="8">
        <v>45078</v>
      </c>
      <c r="B115">
        <v>107</v>
      </c>
      <c r="C115" s="5">
        <f t="shared" si="7"/>
        <v>128311.78124971475</v>
      </c>
      <c r="D115" s="4">
        <f t="shared" si="8"/>
        <v>315.42376631432853</v>
      </c>
      <c r="E115" s="4">
        <f t="shared" si="9"/>
        <v>445.88343984275764</v>
      </c>
      <c r="F115" s="4">
        <f t="shared" si="10"/>
        <v>127996.35748340042</v>
      </c>
      <c r="G115" s="9"/>
      <c r="H115" s="9" t="str">
        <f t="shared" si="11"/>
        <v/>
      </c>
      <c r="I115" s="13" t="str">
        <f t="shared" si="12"/>
        <v/>
      </c>
      <c r="J115" s="16" t="str">
        <f t="shared" si="13"/>
        <v/>
      </c>
    </row>
    <row r="116" spans="1:10" x14ac:dyDescent="0.25">
      <c r="A116" s="8">
        <v>45108</v>
      </c>
      <c r="B116">
        <v>108</v>
      </c>
      <c r="C116" s="5">
        <f t="shared" si="7"/>
        <v>127996.35748340042</v>
      </c>
      <c r="D116" s="4">
        <f t="shared" si="8"/>
        <v>316.51986390224192</v>
      </c>
      <c r="E116" s="4">
        <f t="shared" si="9"/>
        <v>444.78734225484425</v>
      </c>
      <c r="F116" s="4">
        <f t="shared" si="10"/>
        <v>127679.83761949818</v>
      </c>
      <c r="G116" s="9"/>
      <c r="H116" s="9" t="str">
        <f t="shared" si="11"/>
        <v/>
      </c>
      <c r="I116" s="13" t="str">
        <f t="shared" si="12"/>
        <v/>
      </c>
      <c r="J116" s="16" t="str">
        <f t="shared" si="13"/>
        <v/>
      </c>
    </row>
    <row r="117" spans="1:10" x14ac:dyDescent="0.25">
      <c r="A117" s="8">
        <v>45139</v>
      </c>
      <c r="B117">
        <v>109</v>
      </c>
      <c r="C117" s="5">
        <f t="shared" si="7"/>
        <v>127679.83761949818</v>
      </c>
      <c r="D117" s="4">
        <f t="shared" si="8"/>
        <v>317.6197704293445</v>
      </c>
      <c r="E117" s="4">
        <f t="shared" si="9"/>
        <v>443.68743572774167</v>
      </c>
      <c r="F117" s="4">
        <f t="shared" si="10"/>
        <v>127362.21784906884</v>
      </c>
      <c r="G117" s="9">
        <v>506100</v>
      </c>
      <c r="H117" s="9">
        <f t="shared" si="11"/>
        <v>338249.78215093119</v>
      </c>
      <c r="I117" s="13">
        <f t="shared" si="12"/>
        <v>310800</v>
      </c>
      <c r="J117" s="16">
        <f t="shared" si="13"/>
        <v>1.5913978494623655</v>
      </c>
    </row>
    <row r="118" spans="1:10" x14ac:dyDescent="0.25">
      <c r="A118" s="8">
        <v>45170</v>
      </c>
      <c r="B118">
        <v>110</v>
      </c>
      <c r="C118" s="5">
        <f t="shared" si="7"/>
        <v>127362.21784906884</v>
      </c>
      <c r="D118" s="4">
        <f t="shared" si="8"/>
        <v>318.72349913153448</v>
      </c>
      <c r="E118" s="4">
        <f t="shared" si="9"/>
        <v>442.58370702555169</v>
      </c>
      <c r="F118" s="4">
        <f t="shared" si="10"/>
        <v>127043.4943499373</v>
      </c>
      <c r="G118" s="9"/>
      <c r="H118" s="9" t="str">
        <f t="shared" si="11"/>
        <v/>
      </c>
      <c r="I118" s="13" t="str">
        <f t="shared" si="12"/>
        <v/>
      </c>
      <c r="J118" s="16" t="str">
        <f t="shared" si="13"/>
        <v/>
      </c>
    </row>
    <row r="119" spans="1:10" x14ac:dyDescent="0.25">
      <c r="A119" s="8">
        <v>45200</v>
      </c>
      <c r="B119">
        <v>111</v>
      </c>
      <c r="C119" s="5">
        <f t="shared" si="7"/>
        <v>127043.4943499373</v>
      </c>
      <c r="D119" s="4">
        <f t="shared" si="8"/>
        <v>319.83106329102884</v>
      </c>
      <c r="E119" s="4">
        <f t="shared" si="9"/>
        <v>441.47614286605733</v>
      </c>
      <c r="F119" s="4">
        <f t="shared" si="10"/>
        <v>126723.66328664628</v>
      </c>
      <c r="G119" s="9"/>
      <c r="H119" s="9" t="str">
        <f t="shared" si="11"/>
        <v/>
      </c>
      <c r="I119" s="13" t="str">
        <f t="shared" si="12"/>
        <v/>
      </c>
      <c r="J119" s="16" t="str">
        <f t="shared" si="13"/>
        <v/>
      </c>
    </row>
    <row r="120" spans="1:10" x14ac:dyDescent="0.25">
      <c r="A120" s="8">
        <v>45231</v>
      </c>
      <c r="B120">
        <v>112</v>
      </c>
      <c r="C120" s="5">
        <f t="shared" si="7"/>
        <v>126723.66328664628</v>
      </c>
      <c r="D120" s="4">
        <f t="shared" si="8"/>
        <v>320.94247623599949</v>
      </c>
      <c r="E120" s="4">
        <f t="shared" si="9"/>
        <v>440.36472992108668</v>
      </c>
      <c r="F120" s="4">
        <f t="shared" si="10"/>
        <v>126402.72081041028</v>
      </c>
      <c r="G120" s="9"/>
      <c r="H120" s="9" t="str">
        <f t="shared" si="11"/>
        <v/>
      </c>
      <c r="I120" s="13" t="str">
        <f t="shared" si="12"/>
        <v/>
      </c>
      <c r="J120" s="16" t="str">
        <f t="shared" si="13"/>
        <v/>
      </c>
    </row>
    <row r="121" spans="1:10" x14ac:dyDescent="0.25">
      <c r="A121" s="8">
        <v>45261</v>
      </c>
      <c r="B121">
        <v>113</v>
      </c>
      <c r="C121" s="5">
        <f t="shared" si="7"/>
        <v>126402.72081041028</v>
      </c>
      <c r="D121" s="4">
        <f t="shared" si="8"/>
        <v>322.05775134092255</v>
      </c>
      <c r="E121" s="4">
        <f t="shared" si="9"/>
        <v>439.24945481616362</v>
      </c>
      <c r="F121" s="4">
        <f t="shared" si="10"/>
        <v>126080.66305906935</v>
      </c>
      <c r="G121" s="9"/>
      <c r="H121" s="9" t="str">
        <f t="shared" si="11"/>
        <v/>
      </c>
      <c r="I121" s="13" t="str">
        <f t="shared" si="12"/>
        <v/>
      </c>
      <c r="J121" s="16" t="str">
        <f t="shared" si="13"/>
        <v/>
      </c>
    </row>
    <row r="122" spans="1:10" x14ac:dyDescent="0.25">
      <c r="A122" s="8">
        <v>45292</v>
      </c>
      <c r="B122">
        <v>114</v>
      </c>
      <c r="C122" s="5">
        <f t="shared" si="7"/>
        <v>126080.66305906935</v>
      </c>
      <c r="D122" s="4">
        <f t="shared" si="8"/>
        <v>323.1769020267966</v>
      </c>
      <c r="E122" s="4">
        <f t="shared" si="9"/>
        <v>438.13030413028957</v>
      </c>
      <c r="F122" s="4">
        <f t="shared" si="10"/>
        <v>125757.48615704256</v>
      </c>
      <c r="G122" s="9"/>
      <c r="H122" s="9" t="str">
        <f t="shared" si="11"/>
        <v/>
      </c>
      <c r="I122" s="13" t="str">
        <f t="shared" si="12"/>
        <v/>
      </c>
      <c r="J122" s="16" t="str">
        <f t="shared" si="13"/>
        <v/>
      </c>
    </row>
    <row r="123" spans="1:10" x14ac:dyDescent="0.25">
      <c r="A123" s="8">
        <v>45323</v>
      </c>
      <c r="B123">
        <v>115</v>
      </c>
      <c r="C123" s="5">
        <f t="shared" si="7"/>
        <v>125757.48615704256</v>
      </c>
      <c r="D123" s="4">
        <f t="shared" si="8"/>
        <v>324.29994176134642</v>
      </c>
      <c r="E123" s="4">
        <f t="shared" si="9"/>
        <v>437.00726439573975</v>
      </c>
      <c r="F123" s="4">
        <f t="shared" si="10"/>
        <v>125433.18621528121</v>
      </c>
      <c r="G123" s="9"/>
      <c r="H123" s="9" t="str">
        <f t="shared" si="11"/>
        <v/>
      </c>
      <c r="I123" s="13" t="str">
        <f t="shared" si="12"/>
        <v/>
      </c>
      <c r="J123" s="16" t="str">
        <f t="shared" si="13"/>
        <v/>
      </c>
    </row>
    <row r="124" spans="1:10" x14ac:dyDescent="0.25">
      <c r="A124" s="8">
        <v>45352</v>
      </c>
      <c r="B124">
        <v>116</v>
      </c>
      <c r="C124" s="5">
        <f t="shared" si="7"/>
        <v>125433.18621528121</v>
      </c>
      <c r="D124" s="4">
        <f t="shared" si="8"/>
        <v>325.42688405897934</v>
      </c>
      <c r="E124" s="4">
        <f t="shared" si="9"/>
        <v>435.88032209810683</v>
      </c>
      <c r="F124" s="4">
        <f t="shared" si="10"/>
        <v>125107.75933122223</v>
      </c>
      <c r="G124" s="9"/>
      <c r="H124" s="9" t="str">
        <f t="shared" si="11"/>
        <v/>
      </c>
      <c r="I124" s="13" t="str">
        <f t="shared" si="12"/>
        <v/>
      </c>
      <c r="J124" s="16" t="str">
        <f t="shared" si="13"/>
        <v/>
      </c>
    </row>
    <row r="125" spans="1:10" x14ac:dyDescent="0.25">
      <c r="A125" s="8">
        <v>45383</v>
      </c>
      <c r="B125">
        <v>117</v>
      </c>
      <c r="C125" s="5">
        <f t="shared" si="7"/>
        <v>125107.75933122223</v>
      </c>
      <c r="D125" s="4">
        <f t="shared" si="8"/>
        <v>326.55774248106172</v>
      </c>
      <c r="E125" s="4">
        <f t="shared" si="9"/>
        <v>434.74946367602445</v>
      </c>
      <c r="F125" s="4">
        <f t="shared" si="10"/>
        <v>124781.20158874117</v>
      </c>
      <c r="G125" s="9"/>
      <c r="H125" s="9" t="str">
        <f t="shared" si="11"/>
        <v/>
      </c>
      <c r="I125" s="13" t="str">
        <f t="shared" si="12"/>
        <v/>
      </c>
      <c r="J125" s="16" t="str">
        <f t="shared" si="13"/>
        <v/>
      </c>
    </row>
    <row r="126" spans="1:10" x14ac:dyDescent="0.25">
      <c r="A126" s="8">
        <v>45413</v>
      </c>
      <c r="B126">
        <v>118</v>
      </c>
      <c r="C126" s="5">
        <f t="shared" si="7"/>
        <v>124781.20158874117</v>
      </c>
      <c r="D126" s="4">
        <f t="shared" si="8"/>
        <v>327.69253063625365</v>
      </c>
      <c r="E126" s="4">
        <f t="shared" si="9"/>
        <v>433.61467552083252</v>
      </c>
      <c r="F126" s="4">
        <f t="shared" si="10"/>
        <v>124453.50905810492</v>
      </c>
      <c r="G126" s="9"/>
      <c r="H126" s="9" t="str">
        <f t="shared" si="11"/>
        <v/>
      </c>
      <c r="I126" s="13" t="str">
        <f t="shared" si="12"/>
        <v/>
      </c>
      <c r="J126" s="16" t="str">
        <f t="shared" si="13"/>
        <v/>
      </c>
    </row>
    <row r="127" spans="1:10" x14ac:dyDescent="0.25">
      <c r="A127" s="8">
        <v>45444</v>
      </c>
      <c r="B127">
        <v>119</v>
      </c>
      <c r="C127" s="5">
        <f t="shared" si="7"/>
        <v>124453.50905810492</v>
      </c>
      <c r="D127" s="4">
        <f t="shared" si="8"/>
        <v>328.83126218011603</v>
      </c>
      <c r="E127" s="4">
        <f t="shared" si="9"/>
        <v>432.47594397697014</v>
      </c>
      <c r="F127" s="4">
        <f t="shared" si="10"/>
        <v>124124.6777959248</v>
      </c>
      <c r="G127" s="9"/>
      <c r="H127" s="9" t="str">
        <f t="shared" si="11"/>
        <v/>
      </c>
      <c r="I127" s="13" t="str">
        <f t="shared" si="12"/>
        <v/>
      </c>
      <c r="J127" s="16" t="str">
        <f t="shared" si="13"/>
        <v/>
      </c>
    </row>
    <row r="128" spans="1:10" x14ac:dyDescent="0.25">
      <c r="A128" s="8">
        <v>45474</v>
      </c>
      <c r="B128">
        <v>120</v>
      </c>
      <c r="C128" s="5">
        <f t="shared" si="7"/>
        <v>124124.6777959248</v>
      </c>
      <c r="D128" s="4">
        <f t="shared" si="8"/>
        <v>329.97395081624563</v>
      </c>
      <c r="E128" s="4">
        <f t="shared" si="9"/>
        <v>431.33325534084054</v>
      </c>
      <c r="F128" s="4">
        <f t="shared" si="10"/>
        <v>123794.70384510855</v>
      </c>
      <c r="G128" s="9"/>
      <c r="H128" s="9" t="str">
        <f t="shared" si="11"/>
        <v/>
      </c>
      <c r="I128" s="13" t="str">
        <f t="shared" si="12"/>
        <v/>
      </c>
      <c r="J128" s="16" t="str">
        <f t="shared" si="13"/>
        <v/>
      </c>
    </row>
    <row r="129" spans="1:10" x14ac:dyDescent="0.25">
      <c r="A129" s="8">
        <v>45505</v>
      </c>
      <c r="B129">
        <v>121</v>
      </c>
      <c r="C129" s="5">
        <f t="shared" si="7"/>
        <v>123794.70384510855</v>
      </c>
      <c r="D129" s="4">
        <f t="shared" si="8"/>
        <v>331.12061029532924</v>
      </c>
      <c r="E129" s="4">
        <f t="shared" si="9"/>
        <v>430.18659586175693</v>
      </c>
      <c r="F129" s="4">
        <f t="shared" si="10"/>
        <v>123463.58323481322</v>
      </c>
      <c r="G129">
        <v>484500</v>
      </c>
      <c r="H129" s="9">
        <f t="shared" si="11"/>
        <v>322276.41676518676</v>
      </c>
      <c r="I129" s="13">
        <f t="shared" si="12"/>
        <v>289200</v>
      </c>
      <c r="J129" s="16">
        <f t="shared" si="13"/>
        <v>1.4807987711213517</v>
      </c>
    </row>
    <row r="130" spans="1:10" x14ac:dyDescent="0.25">
      <c r="A130" s="8">
        <v>45536</v>
      </c>
      <c r="B130">
        <v>122</v>
      </c>
      <c r="C130" s="5">
        <f t="shared" si="7"/>
        <v>123463.58323481322</v>
      </c>
      <c r="D130" s="4">
        <f t="shared" si="8"/>
        <v>332.27125441610406</v>
      </c>
      <c r="E130" s="4">
        <f t="shared" si="9"/>
        <v>429.03595174098211</v>
      </c>
      <c r="F130" s="4">
        <f t="shared" si="10"/>
        <v>123131.31198039712</v>
      </c>
    </row>
    <row r="131" spans="1:10" x14ac:dyDescent="0.25">
      <c r="A131" s="8">
        <v>45566</v>
      </c>
      <c r="B131">
        <v>123</v>
      </c>
      <c r="C131" s="5">
        <f t="shared" si="7"/>
        <v>123131.31198039712</v>
      </c>
      <c r="D131" s="4">
        <f t="shared" si="8"/>
        <v>333.42589702515397</v>
      </c>
      <c r="E131" s="4">
        <f t="shared" si="9"/>
        <v>427.8813091319322</v>
      </c>
      <c r="F131" s="4">
        <f t="shared" si="10"/>
        <v>122797.88608337197</v>
      </c>
    </row>
    <row r="132" spans="1:10" x14ac:dyDescent="0.25">
      <c r="A132" s="8">
        <v>45597</v>
      </c>
      <c r="B132">
        <v>124</v>
      </c>
      <c r="C132" s="5">
        <f t="shared" si="7"/>
        <v>122797.88608337197</v>
      </c>
      <c r="D132" s="4">
        <f t="shared" si="8"/>
        <v>334.58455201737524</v>
      </c>
      <c r="E132" s="4">
        <f t="shared" si="9"/>
        <v>426.72265413971093</v>
      </c>
      <c r="F132" s="4">
        <f t="shared" si="10"/>
        <v>122463.30153135459</v>
      </c>
    </row>
    <row r="133" spans="1:10" x14ac:dyDescent="0.25">
      <c r="A133" s="8">
        <v>45627</v>
      </c>
      <c r="B133">
        <v>125</v>
      </c>
      <c r="C133" s="5">
        <f t="shared" si="7"/>
        <v>122463.30153135459</v>
      </c>
      <c r="D133" s="4">
        <f t="shared" si="8"/>
        <v>335.74723333565635</v>
      </c>
      <c r="E133" s="4">
        <f t="shared" si="9"/>
        <v>425.55997282142982</v>
      </c>
      <c r="F133" s="4">
        <f t="shared" si="10"/>
        <v>122127.55429801893</v>
      </c>
    </row>
    <row r="134" spans="1:10" x14ac:dyDescent="0.25">
      <c r="A134" s="8">
        <v>45658</v>
      </c>
      <c r="B134">
        <v>126</v>
      </c>
      <c r="C134" s="5">
        <f t="shared" si="7"/>
        <v>122127.55429801893</v>
      </c>
      <c r="D134" s="4">
        <f t="shared" si="8"/>
        <v>336.91395497144549</v>
      </c>
      <c r="E134" s="4">
        <f t="shared" si="9"/>
        <v>424.39325118564068</v>
      </c>
      <c r="F134" s="4">
        <f t="shared" si="10"/>
        <v>121790.64034304749</v>
      </c>
    </row>
    <row r="135" spans="1:10" x14ac:dyDescent="0.25">
      <c r="A135" s="8">
        <v>45689</v>
      </c>
      <c r="B135">
        <v>127</v>
      </c>
      <c r="C135" s="5">
        <f t="shared" si="7"/>
        <v>121790.64034304749</v>
      </c>
      <c r="D135" s="4">
        <f t="shared" si="8"/>
        <v>338.08473096501257</v>
      </c>
      <c r="E135" s="4">
        <f t="shared" si="9"/>
        <v>423.2224751920736</v>
      </c>
      <c r="F135" s="4">
        <f t="shared" si="10"/>
        <v>121452.55561208248</v>
      </c>
    </row>
    <row r="136" spans="1:10" x14ac:dyDescent="0.25">
      <c r="A136" s="8">
        <v>45717</v>
      </c>
      <c r="B136">
        <v>128</v>
      </c>
      <c r="C136" s="5">
        <f t="shared" si="7"/>
        <v>121452.55561208248</v>
      </c>
      <c r="D136" s="4">
        <f t="shared" si="8"/>
        <v>339.25957540505624</v>
      </c>
      <c r="E136" s="4">
        <f t="shared" si="9"/>
        <v>422.04763075202993</v>
      </c>
      <c r="F136" s="4">
        <f t="shared" si="10"/>
        <v>121113.29603667742</v>
      </c>
    </row>
    <row r="137" spans="1:10" x14ac:dyDescent="0.25">
      <c r="A137" s="8">
        <v>45748</v>
      </c>
      <c r="B137">
        <v>129</v>
      </c>
      <c r="C137" s="5">
        <f t="shared" si="7"/>
        <v>121113.29603667742</v>
      </c>
      <c r="D137" s="4">
        <f t="shared" si="8"/>
        <v>340.43850242960616</v>
      </c>
      <c r="E137" s="4">
        <f t="shared" si="9"/>
        <v>420.86870372748001</v>
      </c>
      <c r="F137" s="4">
        <f t="shared" si="10"/>
        <v>120772.85753424781</v>
      </c>
    </row>
    <row r="138" spans="1:10" x14ac:dyDescent="0.25">
      <c r="A138" s="8">
        <v>45778</v>
      </c>
      <c r="B138">
        <v>130</v>
      </c>
      <c r="C138" s="5">
        <f t="shared" si="7"/>
        <v>120772.85753424781</v>
      </c>
      <c r="D138" s="4">
        <f t="shared" si="8"/>
        <v>341.62152622555732</v>
      </c>
      <c r="E138" s="4">
        <f t="shared" si="9"/>
        <v>419.68567993152885</v>
      </c>
      <c r="F138" s="4">
        <f t="shared" si="10"/>
        <v>120431.23600802226</v>
      </c>
    </row>
    <row r="139" spans="1:10" x14ac:dyDescent="0.25">
      <c r="A139" s="8">
        <v>45809</v>
      </c>
      <c r="B139">
        <v>131</v>
      </c>
      <c r="C139" s="5">
        <f t="shared" ref="C139:C202" si="14">+F138</f>
        <v>120431.23600802226</v>
      </c>
      <c r="D139" s="4">
        <f t="shared" ref="D139:D202" si="15">+C139-F139</f>
        <v>342.808661029223</v>
      </c>
      <c r="E139" s="4">
        <f t="shared" ref="E139:E202" si="16">+$B$6-D139</f>
        <v>418.49854512786317</v>
      </c>
      <c r="F139" s="4">
        <f t="shared" ref="F139:F202" si="17">-PV($B$4/12,($B$5*12)-B139,$B$6,0)</f>
        <v>120088.42734699303</v>
      </c>
    </row>
    <row r="140" spans="1:10" x14ac:dyDescent="0.25">
      <c r="A140" s="8">
        <v>45839</v>
      </c>
      <c r="B140">
        <v>132</v>
      </c>
      <c r="C140" s="5">
        <f t="shared" si="14"/>
        <v>120088.42734699303</v>
      </c>
      <c r="D140" s="4">
        <f t="shared" si="15"/>
        <v>343.99992112626205</v>
      </c>
      <c r="E140" s="4">
        <f t="shared" si="16"/>
        <v>417.30728503082412</v>
      </c>
      <c r="F140" s="4">
        <f t="shared" si="17"/>
        <v>119744.42742586677</v>
      </c>
    </row>
    <row r="141" spans="1:10" x14ac:dyDescent="0.25">
      <c r="A141" s="8">
        <v>45870</v>
      </c>
      <c r="B141">
        <v>133</v>
      </c>
      <c r="C141" s="5">
        <f t="shared" si="14"/>
        <v>119744.42742586677</v>
      </c>
      <c r="D141" s="4">
        <f t="shared" si="15"/>
        <v>345.19532085218816</v>
      </c>
      <c r="E141" s="4">
        <f t="shared" si="16"/>
        <v>416.11188530489801</v>
      </c>
      <c r="F141" s="4">
        <f t="shared" si="17"/>
        <v>119399.23210501458</v>
      </c>
    </row>
    <row r="142" spans="1:10" x14ac:dyDescent="0.25">
      <c r="A142" s="8">
        <v>45901</v>
      </c>
      <c r="B142">
        <v>134</v>
      </c>
      <c r="C142" s="5">
        <f t="shared" si="14"/>
        <v>119399.23210501458</v>
      </c>
      <c r="D142" s="4">
        <f t="shared" si="15"/>
        <v>346.39487459216616</v>
      </c>
      <c r="E142" s="4">
        <f t="shared" si="16"/>
        <v>414.91233156492001</v>
      </c>
      <c r="F142" s="4">
        <f t="shared" si="17"/>
        <v>119052.83723042242</v>
      </c>
    </row>
    <row r="143" spans="1:10" x14ac:dyDescent="0.25">
      <c r="A143" s="8">
        <v>45931</v>
      </c>
      <c r="B143">
        <v>135</v>
      </c>
      <c r="C143" s="5">
        <f t="shared" si="14"/>
        <v>119052.83723042242</v>
      </c>
      <c r="D143" s="4">
        <f t="shared" si="15"/>
        <v>347.59859678134671</v>
      </c>
      <c r="E143" s="4">
        <f t="shared" si="16"/>
        <v>413.70860937573946</v>
      </c>
      <c r="F143" s="4">
        <f t="shared" si="17"/>
        <v>118705.23863364107</v>
      </c>
    </row>
    <row r="144" spans="1:10" x14ac:dyDescent="0.25">
      <c r="A144" s="8">
        <v>45962</v>
      </c>
      <c r="B144">
        <v>136</v>
      </c>
      <c r="C144" s="5">
        <f t="shared" si="14"/>
        <v>118705.23863364107</v>
      </c>
      <c r="D144" s="4">
        <f t="shared" si="15"/>
        <v>348.80650190515735</v>
      </c>
      <c r="E144" s="4">
        <f t="shared" si="16"/>
        <v>412.50070425192882</v>
      </c>
      <c r="F144" s="4">
        <f t="shared" si="17"/>
        <v>118356.43213173591</v>
      </c>
    </row>
    <row r="145" spans="1:6" x14ac:dyDescent="0.25">
      <c r="A145" s="8">
        <v>45992</v>
      </c>
      <c r="B145">
        <v>137</v>
      </c>
      <c r="C145" s="5">
        <f t="shared" si="14"/>
        <v>118356.43213173591</v>
      </c>
      <c r="D145" s="4">
        <f t="shared" si="15"/>
        <v>350.01860449931701</v>
      </c>
      <c r="E145" s="4">
        <f t="shared" si="16"/>
        <v>411.28860165776916</v>
      </c>
      <c r="F145" s="4">
        <f t="shared" si="17"/>
        <v>118006.4135272366</v>
      </c>
    </row>
    <row r="146" spans="1:6" x14ac:dyDescent="0.25">
      <c r="A146" s="8">
        <v>46023</v>
      </c>
      <c r="B146">
        <v>138</v>
      </c>
      <c r="C146" s="5">
        <f t="shared" si="14"/>
        <v>118006.4135272366</v>
      </c>
      <c r="D146" s="4">
        <f t="shared" si="15"/>
        <v>351.23491914993792</v>
      </c>
      <c r="E146" s="4">
        <f t="shared" si="16"/>
        <v>410.07228700714825</v>
      </c>
      <c r="F146" s="4">
        <f t="shared" si="17"/>
        <v>117655.17860808666</v>
      </c>
    </row>
    <row r="147" spans="1:6" x14ac:dyDescent="0.25">
      <c r="A147" s="8">
        <v>46054</v>
      </c>
      <c r="B147">
        <v>139</v>
      </c>
      <c r="C147" s="5">
        <f t="shared" si="14"/>
        <v>117655.17860808666</v>
      </c>
      <c r="D147" s="4">
        <f t="shared" si="15"/>
        <v>352.45546049396216</v>
      </c>
      <c r="E147" s="4">
        <f t="shared" si="16"/>
        <v>408.85174566312401</v>
      </c>
      <c r="F147" s="4">
        <f t="shared" si="17"/>
        <v>117302.7231475927</v>
      </c>
    </row>
    <row r="148" spans="1:6" x14ac:dyDescent="0.25">
      <c r="A148" s="8">
        <v>46082</v>
      </c>
      <c r="B148">
        <v>140</v>
      </c>
      <c r="C148" s="5">
        <f t="shared" si="14"/>
        <v>117302.7231475927</v>
      </c>
      <c r="D148" s="4">
        <f t="shared" si="15"/>
        <v>353.68024321920529</v>
      </c>
      <c r="E148" s="4">
        <f t="shared" si="16"/>
        <v>407.62696293788088</v>
      </c>
      <c r="F148" s="4">
        <f t="shared" si="17"/>
        <v>116949.04290437349</v>
      </c>
    </row>
    <row r="149" spans="1:6" x14ac:dyDescent="0.25">
      <c r="A149" s="8">
        <v>46113</v>
      </c>
      <c r="B149">
        <v>141</v>
      </c>
      <c r="C149" s="5">
        <f t="shared" si="14"/>
        <v>116949.04290437349</v>
      </c>
      <c r="D149" s="4">
        <f t="shared" si="15"/>
        <v>354.90928206435638</v>
      </c>
      <c r="E149" s="4">
        <f t="shared" si="16"/>
        <v>406.3979240927298</v>
      </c>
      <c r="F149" s="4">
        <f t="shared" si="17"/>
        <v>116594.13362230913</v>
      </c>
    </row>
    <row r="150" spans="1:6" x14ac:dyDescent="0.25">
      <c r="A150" s="8">
        <v>46143</v>
      </c>
      <c r="B150">
        <v>142</v>
      </c>
      <c r="C150" s="5">
        <f t="shared" si="14"/>
        <v>116594.13362230913</v>
      </c>
      <c r="D150" s="4">
        <f t="shared" si="15"/>
        <v>356.14259181956004</v>
      </c>
      <c r="E150" s="4">
        <f t="shared" si="16"/>
        <v>405.16461433752613</v>
      </c>
      <c r="F150" s="4">
        <f t="shared" si="17"/>
        <v>116237.99103048957</v>
      </c>
    </row>
    <row r="151" spans="1:6" x14ac:dyDescent="0.25">
      <c r="A151" s="8">
        <v>46174</v>
      </c>
      <c r="B151">
        <v>143</v>
      </c>
      <c r="C151" s="5">
        <f t="shared" si="14"/>
        <v>116237.99103048957</v>
      </c>
      <c r="D151" s="4">
        <f t="shared" si="15"/>
        <v>357.3801873261109</v>
      </c>
      <c r="E151" s="4">
        <f t="shared" si="16"/>
        <v>403.92701883097527</v>
      </c>
      <c r="F151" s="4">
        <f t="shared" si="17"/>
        <v>115880.61084316346</v>
      </c>
    </row>
    <row r="152" spans="1:6" x14ac:dyDescent="0.25">
      <c r="A152" s="8">
        <v>46204</v>
      </c>
      <c r="B152">
        <v>144</v>
      </c>
      <c r="C152" s="5">
        <f t="shared" si="14"/>
        <v>115880.61084316346</v>
      </c>
      <c r="D152" s="4">
        <f t="shared" si="15"/>
        <v>358.62208347709384</v>
      </c>
      <c r="E152" s="4">
        <f t="shared" si="16"/>
        <v>402.68512267999233</v>
      </c>
      <c r="F152" s="4">
        <f t="shared" si="17"/>
        <v>115521.98875968637</v>
      </c>
    </row>
    <row r="153" spans="1:6" x14ac:dyDescent="0.25">
      <c r="A153" s="8">
        <v>46235</v>
      </c>
      <c r="B153">
        <v>145</v>
      </c>
      <c r="C153" s="5">
        <f t="shared" si="14"/>
        <v>115521.98875968637</v>
      </c>
      <c r="D153" s="4">
        <f t="shared" si="15"/>
        <v>359.86829521719483</v>
      </c>
      <c r="E153" s="4">
        <f t="shared" si="16"/>
        <v>401.43891093989134</v>
      </c>
      <c r="F153" s="4">
        <f t="shared" si="17"/>
        <v>115162.12046446918</v>
      </c>
    </row>
    <row r="154" spans="1:6" x14ac:dyDescent="0.25">
      <c r="A154" s="8">
        <v>46266</v>
      </c>
      <c r="B154">
        <v>146</v>
      </c>
      <c r="C154" s="5">
        <f t="shared" si="14"/>
        <v>115162.12046446918</v>
      </c>
      <c r="D154" s="4">
        <f t="shared" si="15"/>
        <v>361.11883754300652</v>
      </c>
      <c r="E154" s="4">
        <f t="shared" si="16"/>
        <v>400.18836861407965</v>
      </c>
      <c r="F154" s="4">
        <f t="shared" si="17"/>
        <v>114801.00162692617</v>
      </c>
    </row>
    <row r="155" spans="1:6" x14ac:dyDescent="0.25">
      <c r="A155" s="8">
        <v>46296</v>
      </c>
      <c r="B155">
        <v>147</v>
      </c>
      <c r="C155" s="5">
        <f t="shared" si="14"/>
        <v>114801.00162692617</v>
      </c>
      <c r="D155" s="4">
        <f t="shared" si="15"/>
        <v>362.37372550352302</v>
      </c>
      <c r="E155" s="4">
        <f t="shared" si="16"/>
        <v>398.93348065356315</v>
      </c>
      <c r="F155" s="4">
        <f t="shared" si="17"/>
        <v>114438.62790142265</v>
      </c>
    </row>
    <row r="156" spans="1:6" x14ac:dyDescent="0.25">
      <c r="A156" s="8">
        <v>46327</v>
      </c>
      <c r="B156">
        <v>148</v>
      </c>
      <c r="C156" s="5">
        <f t="shared" si="14"/>
        <v>114438.62790142265</v>
      </c>
      <c r="D156" s="4">
        <f t="shared" si="15"/>
        <v>363.632974199616</v>
      </c>
      <c r="E156" s="4">
        <f t="shared" si="16"/>
        <v>397.67423195747017</v>
      </c>
      <c r="F156" s="4">
        <f t="shared" si="17"/>
        <v>114074.99492722303</v>
      </c>
    </row>
    <row r="157" spans="1:6" x14ac:dyDescent="0.25">
      <c r="A157" s="8">
        <v>46357</v>
      </c>
      <c r="B157">
        <v>149</v>
      </c>
      <c r="C157" s="5">
        <f t="shared" si="14"/>
        <v>114074.99492722303</v>
      </c>
      <c r="D157" s="4">
        <f t="shared" si="15"/>
        <v>364.8965987849806</v>
      </c>
      <c r="E157" s="4">
        <f t="shared" si="16"/>
        <v>396.41060737210557</v>
      </c>
      <c r="F157" s="4">
        <f t="shared" si="17"/>
        <v>113710.09832843805</v>
      </c>
    </row>
    <row r="158" spans="1:6" x14ac:dyDescent="0.25">
      <c r="A158" s="8">
        <v>46388</v>
      </c>
      <c r="B158">
        <v>150</v>
      </c>
      <c r="C158" s="5">
        <f t="shared" si="14"/>
        <v>113710.09832843805</v>
      </c>
      <c r="D158" s="4">
        <f t="shared" si="15"/>
        <v>366.16461446575704</v>
      </c>
      <c r="E158" s="4">
        <f t="shared" si="16"/>
        <v>395.14259169132913</v>
      </c>
      <c r="F158" s="4">
        <f t="shared" si="17"/>
        <v>113343.93371397229</v>
      </c>
    </row>
    <row r="159" spans="1:6" x14ac:dyDescent="0.25">
      <c r="A159" s="8">
        <v>46419</v>
      </c>
      <c r="B159">
        <v>151</v>
      </c>
      <c r="C159" s="5">
        <f t="shared" si="14"/>
        <v>113343.93371397229</v>
      </c>
      <c r="D159" s="4">
        <f t="shared" si="15"/>
        <v>367.43703650102543</v>
      </c>
      <c r="E159" s="4">
        <f t="shared" si="16"/>
        <v>393.87016965606074</v>
      </c>
      <c r="F159" s="4">
        <f t="shared" si="17"/>
        <v>112976.49667747127</v>
      </c>
    </row>
    <row r="160" spans="1:6" x14ac:dyDescent="0.25">
      <c r="A160" s="8">
        <v>46447</v>
      </c>
      <c r="B160">
        <v>152</v>
      </c>
      <c r="C160" s="5">
        <f t="shared" si="14"/>
        <v>112976.49667747127</v>
      </c>
      <c r="D160" s="4">
        <f t="shared" si="15"/>
        <v>368.7138802028494</v>
      </c>
      <c r="E160" s="4">
        <f t="shared" si="16"/>
        <v>392.59332595423678</v>
      </c>
      <c r="F160" s="4">
        <f t="shared" si="17"/>
        <v>112607.78279726842</v>
      </c>
    </row>
    <row r="161" spans="1:6" x14ac:dyDescent="0.25">
      <c r="A161" s="8">
        <v>46478</v>
      </c>
      <c r="B161">
        <v>153</v>
      </c>
      <c r="C161" s="5">
        <f t="shared" si="14"/>
        <v>112607.78279726842</v>
      </c>
      <c r="D161" s="4">
        <f t="shared" si="15"/>
        <v>369.99516093656712</v>
      </c>
      <c r="E161" s="4">
        <f t="shared" si="16"/>
        <v>391.31204522051905</v>
      </c>
      <c r="F161" s="4">
        <f t="shared" si="17"/>
        <v>112237.78763633185</v>
      </c>
    </row>
    <row r="162" spans="1:6" x14ac:dyDescent="0.25">
      <c r="A162" s="8">
        <v>46508</v>
      </c>
      <c r="B162">
        <v>154</v>
      </c>
      <c r="C162" s="5">
        <f t="shared" si="14"/>
        <v>112237.78763633185</v>
      </c>
      <c r="D162" s="4">
        <f t="shared" si="15"/>
        <v>371.2808941208059</v>
      </c>
      <c r="E162" s="4">
        <f t="shared" si="16"/>
        <v>390.02631203628027</v>
      </c>
      <c r="F162" s="4">
        <f t="shared" si="17"/>
        <v>111866.50674221104</v>
      </c>
    </row>
    <row r="163" spans="1:6" x14ac:dyDescent="0.25">
      <c r="A163" s="8">
        <v>46539</v>
      </c>
      <c r="B163">
        <v>155</v>
      </c>
      <c r="C163" s="5">
        <f t="shared" si="14"/>
        <v>111866.50674221104</v>
      </c>
      <c r="D163" s="4">
        <f t="shared" si="15"/>
        <v>372.57109522793326</v>
      </c>
      <c r="E163" s="4">
        <f t="shared" si="16"/>
        <v>388.73611092915291</v>
      </c>
      <c r="F163" s="4">
        <f t="shared" si="17"/>
        <v>111493.93564698311</v>
      </c>
    </row>
    <row r="164" spans="1:6" x14ac:dyDescent="0.25">
      <c r="A164" s="8">
        <v>46569</v>
      </c>
      <c r="B164">
        <v>156</v>
      </c>
      <c r="C164" s="5">
        <f t="shared" si="14"/>
        <v>111493.93564698311</v>
      </c>
      <c r="D164" s="4">
        <f t="shared" si="15"/>
        <v>373.86577978379501</v>
      </c>
      <c r="E164" s="4">
        <f t="shared" si="16"/>
        <v>387.44142637329116</v>
      </c>
      <c r="F164" s="4">
        <f t="shared" si="17"/>
        <v>111120.06986719932</v>
      </c>
    </row>
    <row r="165" spans="1:6" x14ac:dyDescent="0.25">
      <c r="A165" s="8">
        <v>46600</v>
      </c>
      <c r="B165">
        <v>157</v>
      </c>
      <c r="C165" s="5">
        <f t="shared" si="14"/>
        <v>111120.06986719932</v>
      </c>
      <c r="D165" s="4">
        <f t="shared" si="15"/>
        <v>375.16496336853015</v>
      </c>
      <c r="E165" s="4">
        <f t="shared" si="16"/>
        <v>386.14224278855602</v>
      </c>
      <c r="F165" s="4">
        <f t="shared" si="17"/>
        <v>110744.90490383079</v>
      </c>
    </row>
    <row r="166" spans="1:6" x14ac:dyDescent="0.25">
      <c r="A166" s="8">
        <v>46631</v>
      </c>
      <c r="B166">
        <v>158</v>
      </c>
      <c r="C166" s="5">
        <f t="shared" si="14"/>
        <v>110744.90490383079</v>
      </c>
      <c r="D166" s="4">
        <f t="shared" si="15"/>
        <v>376.46866161627986</v>
      </c>
      <c r="E166" s="4">
        <f t="shared" si="16"/>
        <v>384.83854454080631</v>
      </c>
      <c r="F166" s="4">
        <f t="shared" si="17"/>
        <v>110368.43624221451</v>
      </c>
    </row>
    <row r="167" spans="1:6" x14ac:dyDescent="0.25">
      <c r="A167" s="8">
        <v>46661</v>
      </c>
      <c r="B167">
        <v>159</v>
      </c>
      <c r="C167" s="5">
        <f t="shared" si="14"/>
        <v>110368.43624221451</v>
      </c>
      <c r="D167" s="4">
        <f t="shared" si="15"/>
        <v>377.77689021534752</v>
      </c>
      <c r="E167" s="4">
        <f t="shared" si="16"/>
        <v>383.53031594173865</v>
      </c>
      <c r="F167" s="4">
        <f t="shared" si="17"/>
        <v>109990.65935199916</v>
      </c>
    </row>
    <row r="168" spans="1:6" x14ac:dyDescent="0.25">
      <c r="A168" s="8">
        <v>46692</v>
      </c>
      <c r="B168">
        <v>160</v>
      </c>
      <c r="C168" s="5">
        <f t="shared" si="14"/>
        <v>109990.65935199916</v>
      </c>
      <c r="D168" s="4">
        <f t="shared" si="15"/>
        <v>379.0896649089118</v>
      </c>
      <c r="E168" s="4">
        <f t="shared" si="16"/>
        <v>382.21754124817437</v>
      </c>
      <c r="F168" s="4">
        <f t="shared" si="17"/>
        <v>109611.56968709025</v>
      </c>
    </row>
    <row r="169" spans="1:6" x14ac:dyDescent="0.25">
      <c r="A169" s="8">
        <v>46722</v>
      </c>
      <c r="B169">
        <v>161</v>
      </c>
      <c r="C169" s="5">
        <f t="shared" si="14"/>
        <v>109611.56968709025</v>
      </c>
      <c r="D169" s="4">
        <f t="shared" si="15"/>
        <v>380.40700149444456</v>
      </c>
      <c r="E169" s="4">
        <f t="shared" si="16"/>
        <v>380.90020466264161</v>
      </c>
      <c r="F169" s="4">
        <f t="shared" si="17"/>
        <v>109231.1626855958</v>
      </c>
    </row>
    <row r="170" spans="1:6" x14ac:dyDescent="0.25">
      <c r="A170" s="8">
        <v>46753</v>
      </c>
      <c r="B170">
        <v>162</v>
      </c>
      <c r="C170" s="5">
        <f t="shared" si="14"/>
        <v>109231.1626855958</v>
      </c>
      <c r="D170" s="4">
        <f t="shared" si="15"/>
        <v>381.72891582464217</v>
      </c>
      <c r="E170" s="4">
        <f t="shared" si="16"/>
        <v>379.578290332444</v>
      </c>
      <c r="F170" s="4">
        <f t="shared" si="17"/>
        <v>108849.43376977116</v>
      </c>
    </row>
    <row r="171" spans="1:6" x14ac:dyDescent="0.25">
      <c r="A171" s="8">
        <v>46784</v>
      </c>
      <c r="B171">
        <v>163</v>
      </c>
      <c r="C171" s="5">
        <f t="shared" si="14"/>
        <v>108849.43376977116</v>
      </c>
      <c r="D171" s="4">
        <f t="shared" si="15"/>
        <v>383.05542380707629</v>
      </c>
      <c r="E171" s="4">
        <f t="shared" si="16"/>
        <v>378.25178235000988</v>
      </c>
      <c r="F171" s="4">
        <f t="shared" si="17"/>
        <v>108466.37834596408</v>
      </c>
    </row>
    <row r="172" spans="1:6" x14ac:dyDescent="0.25">
      <c r="A172" s="8">
        <v>46813</v>
      </c>
      <c r="B172">
        <v>164</v>
      </c>
      <c r="C172" s="5">
        <f t="shared" si="14"/>
        <v>108466.37834596408</v>
      </c>
      <c r="D172" s="4">
        <f t="shared" si="15"/>
        <v>384.38654140483413</v>
      </c>
      <c r="E172" s="4">
        <f t="shared" si="16"/>
        <v>376.92066475225204</v>
      </c>
      <c r="F172" s="4">
        <f t="shared" si="17"/>
        <v>108081.99180455925</v>
      </c>
    </row>
    <row r="173" spans="1:6" x14ac:dyDescent="0.25">
      <c r="A173" s="8">
        <v>46844</v>
      </c>
      <c r="B173">
        <v>165</v>
      </c>
      <c r="C173" s="5">
        <f t="shared" si="14"/>
        <v>108081.99180455925</v>
      </c>
      <c r="D173" s="4">
        <f t="shared" si="15"/>
        <v>385.72228463627107</v>
      </c>
      <c r="E173" s="4">
        <f t="shared" si="16"/>
        <v>375.5849215208151</v>
      </c>
      <c r="F173" s="4">
        <f t="shared" si="17"/>
        <v>107696.26951992298</v>
      </c>
    </row>
    <row r="174" spans="1:6" x14ac:dyDescent="0.25">
      <c r="A174" s="8">
        <v>46874</v>
      </c>
      <c r="B174">
        <v>166</v>
      </c>
      <c r="C174" s="5">
        <f t="shared" si="14"/>
        <v>107696.26951992298</v>
      </c>
      <c r="D174" s="4">
        <f t="shared" si="15"/>
        <v>387.06266957531625</v>
      </c>
      <c r="E174" s="4">
        <f t="shared" si="16"/>
        <v>374.24453658176992</v>
      </c>
      <c r="F174" s="4">
        <f t="shared" si="17"/>
        <v>107309.20685034766</v>
      </c>
    </row>
    <row r="175" spans="1:6" x14ac:dyDescent="0.25">
      <c r="A175" s="8">
        <v>46905</v>
      </c>
      <c r="B175">
        <v>167</v>
      </c>
      <c r="C175" s="5">
        <f t="shared" si="14"/>
        <v>107309.20685034766</v>
      </c>
      <c r="D175" s="4">
        <f t="shared" si="15"/>
        <v>388.40771235212742</v>
      </c>
      <c r="E175" s="4">
        <f t="shared" si="16"/>
        <v>372.89949380495875</v>
      </c>
      <c r="F175" s="4">
        <f t="shared" si="17"/>
        <v>106920.79913799553</v>
      </c>
    </row>
    <row r="176" spans="1:6" x14ac:dyDescent="0.25">
      <c r="A176" s="8">
        <v>46935</v>
      </c>
      <c r="B176">
        <v>168</v>
      </c>
      <c r="C176" s="5">
        <f t="shared" si="14"/>
        <v>106920.79913799553</v>
      </c>
      <c r="D176" s="4">
        <f t="shared" si="15"/>
        <v>389.75742915253795</v>
      </c>
      <c r="E176" s="4">
        <f t="shared" si="16"/>
        <v>371.54977700454822</v>
      </c>
      <c r="F176" s="4">
        <f t="shared" si="17"/>
        <v>106531.041708843</v>
      </c>
    </row>
    <row r="177" spans="1:6" x14ac:dyDescent="0.25">
      <c r="A177" s="8">
        <v>46966</v>
      </c>
      <c r="B177">
        <v>169</v>
      </c>
      <c r="C177" s="5">
        <f t="shared" si="14"/>
        <v>106531.041708843</v>
      </c>
      <c r="D177" s="4">
        <f t="shared" si="15"/>
        <v>391.11183621884265</v>
      </c>
      <c r="E177" s="4">
        <f t="shared" si="16"/>
        <v>370.19536993824352</v>
      </c>
      <c r="F177" s="4">
        <f t="shared" si="17"/>
        <v>106139.92987262415</v>
      </c>
    </row>
    <row r="178" spans="1:6" x14ac:dyDescent="0.25">
      <c r="A178" s="8">
        <v>46997</v>
      </c>
      <c r="B178">
        <v>170</v>
      </c>
      <c r="C178" s="5">
        <f t="shared" si="14"/>
        <v>106139.92987262415</v>
      </c>
      <c r="D178" s="4">
        <f t="shared" si="15"/>
        <v>392.4709498496959</v>
      </c>
      <c r="E178" s="4">
        <f t="shared" si="16"/>
        <v>368.83625630739027</v>
      </c>
      <c r="F178" s="4">
        <f t="shared" si="17"/>
        <v>105747.45892277446</v>
      </c>
    </row>
    <row r="179" spans="1:6" x14ac:dyDescent="0.25">
      <c r="A179" s="8">
        <v>47027</v>
      </c>
      <c r="B179">
        <v>171</v>
      </c>
      <c r="C179" s="5">
        <f t="shared" si="14"/>
        <v>105747.45892277446</v>
      </c>
      <c r="D179" s="4">
        <f t="shared" si="15"/>
        <v>393.83478640046087</v>
      </c>
      <c r="E179" s="4">
        <f t="shared" si="16"/>
        <v>367.4724197566253</v>
      </c>
      <c r="F179" s="4">
        <f t="shared" si="17"/>
        <v>105353.624136374</v>
      </c>
    </row>
    <row r="180" spans="1:6" x14ac:dyDescent="0.25">
      <c r="A180" s="8">
        <v>47058</v>
      </c>
      <c r="B180">
        <v>172</v>
      </c>
      <c r="C180" s="5">
        <f t="shared" si="14"/>
        <v>105353.624136374</v>
      </c>
      <c r="D180" s="4">
        <f t="shared" si="15"/>
        <v>395.20336228315136</v>
      </c>
      <c r="E180" s="4">
        <f t="shared" si="16"/>
        <v>366.10384387393481</v>
      </c>
      <c r="F180" s="4">
        <f t="shared" si="17"/>
        <v>104958.42077409085</v>
      </c>
    </row>
    <row r="181" spans="1:6" x14ac:dyDescent="0.25">
      <c r="A181" s="8">
        <v>47088</v>
      </c>
      <c r="B181">
        <v>173</v>
      </c>
      <c r="C181" s="5">
        <f t="shared" si="14"/>
        <v>104958.42077409085</v>
      </c>
      <c r="D181" s="4">
        <f t="shared" si="15"/>
        <v>396.57669396714482</v>
      </c>
      <c r="E181" s="4">
        <f t="shared" si="16"/>
        <v>364.73051218994135</v>
      </c>
      <c r="F181" s="4">
        <f t="shared" si="17"/>
        <v>104561.8440801237</v>
      </c>
    </row>
    <row r="182" spans="1:6" x14ac:dyDescent="0.25">
      <c r="A182" s="8">
        <v>47119</v>
      </c>
      <c r="B182">
        <v>174</v>
      </c>
      <c r="C182" s="5">
        <f t="shared" si="14"/>
        <v>104561.8440801237</v>
      </c>
      <c r="D182" s="4">
        <f t="shared" si="15"/>
        <v>397.95479797862936</v>
      </c>
      <c r="E182" s="4">
        <f t="shared" si="16"/>
        <v>363.35240817845681</v>
      </c>
      <c r="F182" s="4">
        <f t="shared" si="17"/>
        <v>104163.88928214507</v>
      </c>
    </row>
    <row r="183" spans="1:6" x14ac:dyDescent="0.25">
      <c r="A183" s="8">
        <v>47150</v>
      </c>
      <c r="B183">
        <v>175</v>
      </c>
      <c r="C183" s="5">
        <f t="shared" si="14"/>
        <v>104163.88928214507</v>
      </c>
      <c r="D183" s="4">
        <f t="shared" si="15"/>
        <v>399.33769090157875</v>
      </c>
      <c r="E183" s="4">
        <f t="shared" si="16"/>
        <v>361.96951525550742</v>
      </c>
      <c r="F183" s="4">
        <f t="shared" si="17"/>
        <v>103764.55159124349</v>
      </c>
    </row>
    <row r="184" spans="1:6" x14ac:dyDescent="0.25">
      <c r="A184" s="8">
        <v>47178</v>
      </c>
      <c r="B184">
        <v>176</v>
      </c>
      <c r="C184" s="5">
        <f t="shared" si="14"/>
        <v>103764.55159124349</v>
      </c>
      <c r="D184" s="4">
        <f t="shared" si="15"/>
        <v>400.72538937750505</v>
      </c>
      <c r="E184" s="4">
        <f t="shared" si="16"/>
        <v>360.58181677958112</v>
      </c>
      <c r="F184" s="4">
        <f t="shared" si="17"/>
        <v>103363.82620186599</v>
      </c>
    </row>
    <row r="185" spans="1:6" x14ac:dyDescent="0.25">
      <c r="A185" s="8">
        <v>47209</v>
      </c>
      <c r="B185">
        <v>177</v>
      </c>
      <c r="C185" s="5">
        <f t="shared" si="14"/>
        <v>103363.82620186599</v>
      </c>
      <c r="D185" s="4">
        <f t="shared" si="15"/>
        <v>402.1179101056332</v>
      </c>
      <c r="E185" s="4">
        <f t="shared" si="16"/>
        <v>359.18929605145297</v>
      </c>
      <c r="F185" s="4">
        <f t="shared" si="17"/>
        <v>102961.70829176035</v>
      </c>
    </row>
    <row r="186" spans="1:6" x14ac:dyDescent="0.25">
      <c r="A186" s="8">
        <v>47239</v>
      </c>
      <c r="B186">
        <v>178</v>
      </c>
      <c r="C186" s="5">
        <f t="shared" si="14"/>
        <v>102961.70829176035</v>
      </c>
      <c r="D186" s="4">
        <f t="shared" si="15"/>
        <v>403.51526984322118</v>
      </c>
      <c r="E186" s="4">
        <f t="shared" si="16"/>
        <v>357.79193631386499</v>
      </c>
      <c r="F186" s="4">
        <f t="shared" si="17"/>
        <v>102558.19302191713</v>
      </c>
    </row>
    <row r="187" spans="1:6" x14ac:dyDescent="0.25">
      <c r="A187" s="8">
        <v>47270</v>
      </c>
      <c r="B187">
        <v>179</v>
      </c>
      <c r="C187" s="5">
        <f t="shared" si="14"/>
        <v>102558.19302191713</v>
      </c>
      <c r="D187" s="4">
        <f t="shared" si="15"/>
        <v>404.91748540586559</v>
      </c>
      <c r="E187" s="4">
        <f t="shared" si="16"/>
        <v>356.38972075122058</v>
      </c>
      <c r="F187" s="4">
        <f t="shared" si="17"/>
        <v>102153.27553651127</v>
      </c>
    </row>
    <row r="188" spans="1:6" x14ac:dyDescent="0.25">
      <c r="A188" s="8">
        <v>47300</v>
      </c>
      <c r="B188">
        <v>180</v>
      </c>
      <c r="C188" s="5">
        <f t="shared" si="14"/>
        <v>102153.27553651127</v>
      </c>
      <c r="D188" s="4">
        <f t="shared" si="15"/>
        <v>406.32457366770541</v>
      </c>
      <c r="E188" s="4">
        <f t="shared" si="16"/>
        <v>354.98263248938076</v>
      </c>
      <c r="F188" s="4">
        <f t="shared" si="17"/>
        <v>101746.95096284356</v>
      </c>
    </row>
    <row r="189" spans="1:6" x14ac:dyDescent="0.25">
      <c r="A189" s="8">
        <v>47331</v>
      </c>
      <c r="B189">
        <v>181</v>
      </c>
      <c r="C189" s="5">
        <f t="shared" si="14"/>
        <v>101746.95096284356</v>
      </c>
      <c r="D189" s="4">
        <f t="shared" si="15"/>
        <v>407.73655156120367</v>
      </c>
      <c r="E189" s="4">
        <f t="shared" si="16"/>
        <v>353.5706545958825</v>
      </c>
      <c r="F189" s="4">
        <f t="shared" si="17"/>
        <v>101339.21441128236</v>
      </c>
    </row>
    <row r="190" spans="1:6" x14ac:dyDescent="0.25">
      <c r="A190" s="8">
        <v>47362</v>
      </c>
      <c r="B190">
        <v>182</v>
      </c>
      <c r="C190" s="5">
        <f t="shared" si="14"/>
        <v>101339.21441128236</v>
      </c>
      <c r="D190" s="4">
        <f t="shared" si="15"/>
        <v>409.15343607784598</v>
      </c>
      <c r="E190" s="4">
        <f t="shared" si="16"/>
        <v>352.15377007924019</v>
      </c>
      <c r="F190" s="4">
        <f t="shared" si="17"/>
        <v>100930.06097520451</v>
      </c>
    </row>
    <row r="191" spans="1:6" x14ac:dyDescent="0.25">
      <c r="A191" s="8">
        <v>47392</v>
      </c>
      <c r="B191">
        <v>183</v>
      </c>
      <c r="C191" s="5">
        <f t="shared" si="14"/>
        <v>100930.06097520451</v>
      </c>
      <c r="D191" s="4">
        <f t="shared" si="15"/>
        <v>410.57524426827149</v>
      </c>
      <c r="E191" s="4">
        <f t="shared" si="16"/>
        <v>350.73196188881468</v>
      </c>
      <c r="F191" s="4">
        <f t="shared" si="17"/>
        <v>100519.48573093624</v>
      </c>
    </row>
    <row r="192" spans="1:6" x14ac:dyDescent="0.25">
      <c r="A192" s="8">
        <v>47423</v>
      </c>
      <c r="B192">
        <v>184</v>
      </c>
      <c r="C192" s="5">
        <f t="shared" si="14"/>
        <v>100519.48573093624</v>
      </c>
      <c r="D192" s="4">
        <f t="shared" si="15"/>
        <v>412.00199324204004</v>
      </c>
      <c r="E192" s="4">
        <f t="shared" si="16"/>
        <v>349.30521291504613</v>
      </c>
      <c r="F192" s="4">
        <f t="shared" si="17"/>
        <v>100107.4837376942</v>
      </c>
    </row>
    <row r="193" spans="1:6" x14ac:dyDescent="0.25">
      <c r="A193" s="8">
        <v>47453</v>
      </c>
      <c r="B193">
        <v>185</v>
      </c>
      <c r="C193" s="5">
        <f t="shared" si="14"/>
        <v>100107.4837376942</v>
      </c>
      <c r="D193" s="4">
        <f t="shared" si="15"/>
        <v>413.43370016860717</v>
      </c>
      <c r="E193" s="4">
        <f t="shared" si="16"/>
        <v>347.873505988479</v>
      </c>
      <c r="F193" s="4">
        <f t="shared" si="17"/>
        <v>99694.050037525594</v>
      </c>
    </row>
    <row r="194" spans="1:6" x14ac:dyDescent="0.25">
      <c r="A194" s="8">
        <v>47484</v>
      </c>
      <c r="B194">
        <v>186</v>
      </c>
      <c r="C194" s="5">
        <f t="shared" si="14"/>
        <v>99694.050037525594</v>
      </c>
      <c r="D194" s="4">
        <f t="shared" si="15"/>
        <v>414.87038227666926</v>
      </c>
      <c r="E194" s="4">
        <f t="shared" si="16"/>
        <v>346.43682388041691</v>
      </c>
      <c r="F194" s="4">
        <f t="shared" si="17"/>
        <v>99279.179655248925</v>
      </c>
    </row>
    <row r="195" spans="1:6" x14ac:dyDescent="0.25">
      <c r="A195" s="8">
        <v>47515</v>
      </c>
      <c r="B195">
        <v>187</v>
      </c>
      <c r="C195" s="5">
        <f t="shared" si="14"/>
        <v>99279.179655248925</v>
      </c>
      <c r="D195" s="4">
        <f t="shared" si="15"/>
        <v>416.31205685506575</v>
      </c>
      <c r="E195" s="4">
        <f t="shared" si="16"/>
        <v>344.99514930202042</v>
      </c>
      <c r="F195" s="4">
        <f t="shared" si="17"/>
        <v>98862.867598393859</v>
      </c>
    </row>
    <row r="196" spans="1:6" x14ac:dyDescent="0.25">
      <c r="A196" s="8">
        <v>47543</v>
      </c>
      <c r="B196">
        <v>188</v>
      </c>
      <c r="C196" s="5">
        <f t="shared" si="14"/>
        <v>98862.867598393859</v>
      </c>
      <c r="D196" s="4">
        <f t="shared" si="15"/>
        <v>417.75874125267728</v>
      </c>
      <c r="E196" s="4">
        <f t="shared" si="16"/>
        <v>343.54846490440889</v>
      </c>
      <c r="F196" s="4">
        <f t="shared" si="17"/>
        <v>98445.108857141182</v>
      </c>
    </row>
    <row r="197" spans="1:6" x14ac:dyDescent="0.25">
      <c r="A197" s="8">
        <v>47574</v>
      </c>
      <c r="B197">
        <v>189</v>
      </c>
      <c r="C197" s="5">
        <f t="shared" si="14"/>
        <v>98445.108857141182</v>
      </c>
      <c r="D197" s="4">
        <f t="shared" si="15"/>
        <v>419.21045287849847</v>
      </c>
      <c r="E197" s="4">
        <f t="shared" si="16"/>
        <v>342.0967532785877</v>
      </c>
      <c r="F197" s="4">
        <f t="shared" si="17"/>
        <v>98025.898404262683</v>
      </c>
    </row>
    <row r="198" spans="1:6" x14ac:dyDescent="0.25">
      <c r="A198" s="8">
        <v>47604</v>
      </c>
      <c r="B198">
        <v>190</v>
      </c>
      <c r="C198" s="5">
        <f t="shared" si="14"/>
        <v>98025.898404262683</v>
      </c>
      <c r="D198" s="4">
        <f t="shared" si="15"/>
        <v>420.66720920226362</v>
      </c>
      <c r="E198" s="4">
        <f t="shared" si="16"/>
        <v>340.63999695482255</v>
      </c>
      <c r="F198" s="4">
        <f t="shared" si="17"/>
        <v>97605.23119506042</v>
      </c>
    </row>
    <row r="199" spans="1:6" x14ac:dyDescent="0.25">
      <c r="A199" s="8">
        <v>47635</v>
      </c>
      <c r="B199">
        <v>191</v>
      </c>
      <c r="C199" s="5">
        <f t="shared" si="14"/>
        <v>97605.23119506042</v>
      </c>
      <c r="D199" s="4">
        <f t="shared" si="15"/>
        <v>422.12902775422845</v>
      </c>
      <c r="E199" s="4">
        <f t="shared" si="16"/>
        <v>339.17817840285772</v>
      </c>
      <c r="F199" s="4">
        <f t="shared" si="17"/>
        <v>97183.102167306191</v>
      </c>
    </row>
    <row r="200" spans="1:6" x14ac:dyDescent="0.25">
      <c r="A200" s="8">
        <v>47665</v>
      </c>
      <c r="B200">
        <v>192</v>
      </c>
      <c r="C200" s="5">
        <f t="shared" si="14"/>
        <v>97183.102167306191</v>
      </c>
      <c r="D200" s="4">
        <f t="shared" si="15"/>
        <v>423.59592612569395</v>
      </c>
      <c r="E200" s="4">
        <f t="shared" si="16"/>
        <v>337.71128003139222</v>
      </c>
      <c r="F200" s="4">
        <f t="shared" si="17"/>
        <v>96759.506241180497</v>
      </c>
    </row>
    <row r="201" spans="1:6" x14ac:dyDescent="0.25">
      <c r="A201" s="8">
        <v>47696</v>
      </c>
      <c r="B201">
        <v>193</v>
      </c>
      <c r="C201" s="5">
        <f t="shared" si="14"/>
        <v>96759.506241180497</v>
      </c>
      <c r="D201" s="4">
        <f t="shared" si="15"/>
        <v>425.06792196896276</v>
      </c>
      <c r="E201" s="4">
        <f t="shared" si="16"/>
        <v>336.23928418812341</v>
      </c>
      <c r="F201" s="4">
        <f t="shared" si="17"/>
        <v>96334.438319211535</v>
      </c>
    </row>
    <row r="202" spans="1:6" x14ac:dyDescent="0.25">
      <c r="A202" s="8">
        <v>47727</v>
      </c>
      <c r="B202">
        <v>194</v>
      </c>
      <c r="C202" s="5">
        <f t="shared" si="14"/>
        <v>96334.438319211535</v>
      </c>
      <c r="D202" s="4">
        <f t="shared" si="15"/>
        <v>426.54503299781936</v>
      </c>
      <c r="E202" s="4">
        <f t="shared" si="16"/>
        <v>334.76217315926681</v>
      </c>
      <c r="F202" s="4">
        <f t="shared" si="17"/>
        <v>95907.893286213715</v>
      </c>
    </row>
    <row r="203" spans="1:6" x14ac:dyDescent="0.25">
      <c r="A203" s="8">
        <v>47757</v>
      </c>
      <c r="B203">
        <v>195</v>
      </c>
      <c r="C203" s="5">
        <f t="shared" ref="C203:C266" si="18">+F202</f>
        <v>95907.893286213715</v>
      </c>
      <c r="D203" s="4">
        <f t="shared" ref="D203:D266" si="19">+C203-F203</f>
        <v>428.02727698750095</v>
      </c>
      <c r="E203" s="4">
        <f t="shared" ref="E203:E266" si="20">+$B$6-D203</f>
        <v>333.27992916958522</v>
      </c>
      <c r="F203" s="4">
        <f t="shared" ref="F203:F266" si="21">-PV($B$4/12,($B$5*12)-B203,$B$6,0)</f>
        <v>95479.866009226214</v>
      </c>
    </row>
    <row r="204" spans="1:6" x14ac:dyDescent="0.25">
      <c r="A204" s="8">
        <v>47788</v>
      </c>
      <c r="B204">
        <v>196</v>
      </c>
      <c r="C204" s="5">
        <f t="shared" si="18"/>
        <v>95479.866009226214</v>
      </c>
      <c r="D204" s="4">
        <f t="shared" si="19"/>
        <v>429.51467177498853</v>
      </c>
      <c r="E204" s="4">
        <f t="shared" si="20"/>
        <v>331.79253438209764</v>
      </c>
      <c r="F204" s="4">
        <f t="shared" si="21"/>
        <v>95050.351337451226</v>
      </c>
    </row>
    <row r="205" spans="1:6" x14ac:dyDescent="0.25">
      <c r="A205" s="8">
        <v>47818</v>
      </c>
      <c r="B205">
        <v>197</v>
      </c>
      <c r="C205" s="5">
        <f t="shared" si="18"/>
        <v>95050.351337451226</v>
      </c>
      <c r="D205" s="4">
        <f t="shared" si="19"/>
        <v>431.00723525942885</v>
      </c>
      <c r="E205" s="4">
        <f t="shared" si="20"/>
        <v>330.29997089765732</v>
      </c>
      <c r="F205" s="4">
        <f t="shared" si="21"/>
        <v>94619.344102191797</v>
      </c>
    </row>
    <row r="206" spans="1:6" x14ac:dyDescent="0.25">
      <c r="A206" s="8">
        <v>47849</v>
      </c>
      <c r="B206">
        <v>198</v>
      </c>
      <c r="C206" s="5">
        <f t="shared" si="18"/>
        <v>94619.344102191797</v>
      </c>
      <c r="D206" s="4">
        <f t="shared" si="19"/>
        <v>432.50498540195986</v>
      </c>
      <c r="E206" s="4">
        <f t="shared" si="20"/>
        <v>328.80222075512631</v>
      </c>
      <c r="F206" s="4">
        <f t="shared" si="21"/>
        <v>94186.839116789837</v>
      </c>
    </row>
    <row r="207" spans="1:6" x14ac:dyDescent="0.25">
      <c r="A207" s="8">
        <v>47880</v>
      </c>
      <c r="B207">
        <v>199</v>
      </c>
      <c r="C207" s="5">
        <f t="shared" si="18"/>
        <v>94186.839116789837</v>
      </c>
      <c r="D207" s="4">
        <f t="shared" si="19"/>
        <v>434.00794022621994</v>
      </c>
      <c r="E207" s="4">
        <f t="shared" si="20"/>
        <v>327.29926593086623</v>
      </c>
      <c r="F207" s="4">
        <f t="shared" si="21"/>
        <v>93752.831176563617</v>
      </c>
    </row>
    <row r="208" spans="1:6" x14ac:dyDescent="0.25">
      <c r="A208" s="8">
        <v>47908</v>
      </c>
      <c r="B208">
        <v>200</v>
      </c>
      <c r="C208" s="5">
        <f t="shared" si="18"/>
        <v>93752.831176563617</v>
      </c>
      <c r="D208" s="4">
        <f t="shared" si="19"/>
        <v>435.51611781850806</v>
      </c>
      <c r="E208" s="4">
        <f t="shared" si="20"/>
        <v>325.79108833857811</v>
      </c>
      <c r="F208" s="4">
        <f t="shared" si="21"/>
        <v>93317.315058745109</v>
      </c>
    </row>
    <row r="209" spans="1:6" x14ac:dyDescent="0.25">
      <c r="A209" s="8">
        <v>47939</v>
      </c>
      <c r="B209">
        <v>201</v>
      </c>
      <c r="C209" s="5">
        <f t="shared" si="18"/>
        <v>93317.315058745109</v>
      </c>
      <c r="D209" s="4">
        <f t="shared" si="19"/>
        <v>437.02953632794379</v>
      </c>
      <c r="E209" s="4">
        <f t="shared" si="20"/>
        <v>324.27766982914238</v>
      </c>
      <c r="F209" s="4">
        <f t="shared" si="21"/>
        <v>92880.285522417165</v>
      </c>
    </row>
    <row r="210" spans="1:6" x14ac:dyDescent="0.25">
      <c r="A210" s="8">
        <v>47969</v>
      </c>
      <c r="B210">
        <v>202</v>
      </c>
      <c r="C210" s="5">
        <f t="shared" si="18"/>
        <v>92880.285522417165</v>
      </c>
      <c r="D210" s="4">
        <f t="shared" si="19"/>
        <v>438.54821396667103</v>
      </c>
      <c r="E210" s="4">
        <f t="shared" si="20"/>
        <v>322.75899219041514</v>
      </c>
      <c r="F210" s="4">
        <f t="shared" si="21"/>
        <v>92441.737308450494</v>
      </c>
    </row>
    <row r="211" spans="1:6" x14ac:dyDescent="0.25">
      <c r="A211" s="8">
        <v>48000</v>
      </c>
      <c r="B211">
        <v>203</v>
      </c>
      <c r="C211" s="5">
        <f t="shared" si="18"/>
        <v>92441.737308450494</v>
      </c>
      <c r="D211" s="4">
        <f t="shared" si="19"/>
        <v>440.07216901023639</v>
      </c>
      <c r="E211" s="4">
        <f t="shared" si="20"/>
        <v>321.23503714684978</v>
      </c>
      <c r="F211" s="4">
        <f t="shared" si="21"/>
        <v>92001.665139440258</v>
      </c>
    </row>
    <row r="212" spans="1:6" x14ac:dyDescent="0.25">
      <c r="A212" s="8">
        <v>48030</v>
      </c>
      <c r="B212">
        <v>204</v>
      </c>
      <c r="C212" s="5">
        <f t="shared" si="18"/>
        <v>92001.665139440258</v>
      </c>
      <c r="D212" s="4">
        <f t="shared" si="19"/>
        <v>441.60141979750188</v>
      </c>
      <c r="E212" s="4">
        <f t="shared" si="20"/>
        <v>319.70578635958429</v>
      </c>
      <c r="F212" s="4">
        <f t="shared" si="21"/>
        <v>91560.063719642756</v>
      </c>
    </row>
    <row r="213" spans="1:6" x14ac:dyDescent="0.25">
      <c r="A213" s="8">
        <v>48061</v>
      </c>
      <c r="B213">
        <v>205</v>
      </c>
      <c r="C213" s="5">
        <f t="shared" si="18"/>
        <v>91560.063719642756</v>
      </c>
      <c r="D213" s="4">
        <f t="shared" si="19"/>
        <v>443.13598473129969</v>
      </c>
      <c r="E213" s="4">
        <f t="shared" si="20"/>
        <v>318.17122142578648</v>
      </c>
      <c r="F213" s="4">
        <f t="shared" si="21"/>
        <v>91116.927734911456</v>
      </c>
    </row>
    <row r="214" spans="1:6" x14ac:dyDescent="0.25">
      <c r="A214" s="8">
        <v>48092</v>
      </c>
      <c r="B214">
        <v>206</v>
      </c>
      <c r="C214" s="5">
        <f t="shared" si="18"/>
        <v>91116.927734911456</v>
      </c>
      <c r="D214" s="4">
        <f t="shared" si="19"/>
        <v>444.67588227825763</v>
      </c>
      <c r="E214" s="4">
        <f t="shared" si="20"/>
        <v>316.63132387882854</v>
      </c>
      <c r="F214" s="4">
        <f t="shared" si="21"/>
        <v>90672.251852633199</v>
      </c>
    </row>
    <row r="215" spans="1:6" x14ac:dyDescent="0.25">
      <c r="A215" s="8">
        <v>48122</v>
      </c>
      <c r="B215">
        <v>207</v>
      </c>
      <c r="C215" s="5">
        <f t="shared" si="18"/>
        <v>90672.251852633199</v>
      </c>
      <c r="D215" s="4">
        <f t="shared" si="19"/>
        <v>446.22113096914836</v>
      </c>
      <c r="E215" s="4">
        <f t="shared" si="20"/>
        <v>315.08607518793781</v>
      </c>
      <c r="F215" s="4">
        <f t="shared" si="21"/>
        <v>90226.03072166405</v>
      </c>
    </row>
    <row r="216" spans="1:6" x14ac:dyDescent="0.25">
      <c r="A216" s="8">
        <v>48153</v>
      </c>
      <c r="B216">
        <v>208</v>
      </c>
      <c r="C216" s="5">
        <f t="shared" si="18"/>
        <v>90226.03072166405</v>
      </c>
      <c r="D216" s="4">
        <f t="shared" si="19"/>
        <v>447.77174939931137</v>
      </c>
      <c r="E216" s="4">
        <f t="shared" si="20"/>
        <v>313.5354567577748</v>
      </c>
      <c r="F216" s="4">
        <f t="shared" si="21"/>
        <v>89778.258972264739</v>
      </c>
    </row>
    <row r="217" spans="1:6" x14ac:dyDescent="0.25">
      <c r="A217" s="8">
        <v>48183</v>
      </c>
      <c r="B217">
        <v>209</v>
      </c>
      <c r="C217" s="5">
        <f t="shared" si="18"/>
        <v>89778.258972264739</v>
      </c>
      <c r="D217" s="4">
        <f t="shared" si="19"/>
        <v>449.32775622846384</v>
      </c>
      <c r="E217" s="4">
        <f t="shared" si="20"/>
        <v>311.97944992862233</v>
      </c>
      <c r="F217" s="4">
        <f t="shared" si="21"/>
        <v>89328.931216036275</v>
      </c>
    </row>
    <row r="218" spans="1:6" x14ac:dyDescent="0.25">
      <c r="A218" s="8">
        <v>48214</v>
      </c>
      <c r="B218">
        <v>210</v>
      </c>
      <c r="C218" s="5">
        <f t="shared" si="18"/>
        <v>89328.931216036275</v>
      </c>
      <c r="D218" s="4">
        <f t="shared" si="19"/>
        <v>450.88917018132634</v>
      </c>
      <c r="E218" s="4">
        <f t="shared" si="20"/>
        <v>310.41803597575984</v>
      </c>
      <c r="F218" s="4">
        <f t="shared" si="21"/>
        <v>88878.042045854949</v>
      </c>
    </row>
    <row r="219" spans="1:6" x14ac:dyDescent="0.25">
      <c r="A219" s="8">
        <v>48245</v>
      </c>
      <c r="B219">
        <v>211</v>
      </c>
      <c r="C219" s="5">
        <f t="shared" si="18"/>
        <v>88878.042045854949</v>
      </c>
      <c r="D219" s="4">
        <f t="shared" si="19"/>
        <v>452.4560100477247</v>
      </c>
      <c r="E219" s="4">
        <f t="shared" si="20"/>
        <v>308.85119610936147</v>
      </c>
      <c r="F219" s="4">
        <f t="shared" si="21"/>
        <v>88425.586035807224</v>
      </c>
    </row>
    <row r="220" spans="1:6" x14ac:dyDescent="0.25">
      <c r="A220" s="8">
        <v>48274</v>
      </c>
      <c r="B220">
        <v>212</v>
      </c>
      <c r="C220" s="5">
        <f t="shared" si="18"/>
        <v>88425.586035807224</v>
      </c>
      <c r="D220" s="4">
        <f t="shared" si="19"/>
        <v>454.02829468263371</v>
      </c>
      <c r="E220" s="4">
        <f t="shared" si="20"/>
        <v>307.27891147445246</v>
      </c>
      <c r="F220" s="4">
        <f t="shared" si="21"/>
        <v>87971.55774112459</v>
      </c>
    </row>
    <row r="221" spans="1:6" x14ac:dyDescent="0.25">
      <c r="A221" s="8">
        <v>48305</v>
      </c>
      <c r="B221">
        <v>213</v>
      </c>
      <c r="C221" s="5">
        <f t="shared" si="18"/>
        <v>87971.55774112459</v>
      </c>
      <c r="D221" s="4">
        <f t="shared" si="19"/>
        <v>455.60604300670093</v>
      </c>
      <c r="E221" s="4">
        <f t="shared" si="20"/>
        <v>305.70116315038524</v>
      </c>
      <c r="F221" s="4">
        <f t="shared" si="21"/>
        <v>87515.951698117889</v>
      </c>
    </row>
    <row r="222" spans="1:6" x14ac:dyDescent="0.25">
      <c r="A222" s="8">
        <v>48335</v>
      </c>
      <c r="B222">
        <v>214</v>
      </c>
      <c r="C222" s="5">
        <f t="shared" si="18"/>
        <v>87515.951698117889</v>
      </c>
      <c r="D222" s="4">
        <f t="shared" si="19"/>
        <v>457.18927400610119</v>
      </c>
      <c r="E222" s="4">
        <f t="shared" si="20"/>
        <v>304.11793215098498</v>
      </c>
      <c r="F222" s="4">
        <f t="shared" si="21"/>
        <v>87058.762424111788</v>
      </c>
    </row>
    <row r="223" spans="1:6" x14ac:dyDescent="0.25">
      <c r="A223" s="8">
        <v>48366</v>
      </c>
      <c r="B223">
        <v>215</v>
      </c>
      <c r="C223" s="5">
        <f t="shared" si="18"/>
        <v>87058.762424111788</v>
      </c>
      <c r="D223" s="4">
        <f t="shared" si="19"/>
        <v>458.77800673326419</v>
      </c>
      <c r="E223" s="4">
        <f t="shared" si="20"/>
        <v>302.52919942382198</v>
      </c>
      <c r="F223" s="4">
        <f t="shared" si="21"/>
        <v>86599.984417378524</v>
      </c>
    </row>
    <row r="224" spans="1:6" x14ac:dyDescent="0.25">
      <c r="A224" s="8">
        <v>48396</v>
      </c>
      <c r="B224">
        <v>216</v>
      </c>
      <c r="C224" s="5">
        <f t="shared" si="18"/>
        <v>86599.984417378524</v>
      </c>
      <c r="D224" s="4">
        <f t="shared" si="19"/>
        <v>460.37226030668535</v>
      </c>
      <c r="E224" s="4">
        <f t="shared" si="20"/>
        <v>300.93494585040082</v>
      </c>
      <c r="F224" s="4">
        <f t="shared" si="21"/>
        <v>86139.612157071839</v>
      </c>
    </row>
    <row r="225" spans="1:6" x14ac:dyDescent="0.25">
      <c r="A225" s="8">
        <v>48427</v>
      </c>
      <c r="B225">
        <v>217</v>
      </c>
      <c r="C225" s="5">
        <f t="shared" si="18"/>
        <v>86139.612157071839</v>
      </c>
      <c r="D225" s="4">
        <f t="shared" si="19"/>
        <v>461.97205391126045</v>
      </c>
      <c r="E225" s="4">
        <f t="shared" si="20"/>
        <v>299.33515224582573</v>
      </c>
      <c r="F225" s="4">
        <f t="shared" si="21"/>
        <v>85677.640103160578</v>
      </c>
    </row>
    <row r="226" spans="1:6" x14ac:dyDescent="0.25">
      <c r="A226" s="8">
        <v>48458</v>
      </c>
      <c r="B226">
        <v>218</v>
      </c>
      <c r="C226" s="5">
        <f t="shared" si="18"/>
        <v>85677.640103160578</v>
      </c>
      <c r="D226" s="4">
        <f t="shared" si="19"/>
        <v>463.57740679859126</v>
      </c>
      <c r="E226" s="4">
        <f t="shared" si="20"/>
        <v>297.72979935849492</v>
      </c>
      <c r="F226" s="4">
        <f t="shared" si="21"/>
        <v>85214.062696361987</v>
      </c>
    </row>
    <row r="227" spans="1:6" x14ac:dyDescent="0.25">
      <c r="A227" s="8">
        <v>48488</v>
      </c>
      <c r="B227">
        <v>219</v>
      </c>
      <c r="C227" s="5">
        <f t="shared" si="18"/>
        <v>85214.062696361987</v>
      </c>
      <c r="D227" s="4">
        <f t="shared" si="19"/>
        <v>465.18833828720381</v>
      </c>
      <c r="E227" s="4">
        <f t="shared" si="20"/>
        <v>296.11886786988237</v>
      </c>
      <c r="F227" s="4">
        <f t="shared" si="21"/>
        <v>84748.874358074783</v>
      </c>
    </row>
    <row r="228" spans="1:6" x14ac:dyDescent="0.25">
      <c r="A228" s="8">
        <v>48519</v>
      </c>
      <c r="B228">
        <v>220</v>
      </c>
      <c r="C228" s="5">
        <f t="shared" si="18"/>
        <v>84748.874358074783</v>
      </c>
      <c r="D228" s="4">
        <f t="shared" si="19"/>
        <v>466.80486776276666</v>
      </c>
      <c r="E228" s="4">
        <f t="shared" si="20"/>
        <v>294.50233839431951</v>
      </c>
      <c r="F228" s="4">
        <f t="shared" si="21"/>
        <v>84282.069490312017</v>
      </c>
    </row>
    <row r="229" spans="1:6" x14ac:dyDescent="0.25">
      <c r="A229" s="8">
        <v>48549</v>
      </c>
      <c r="B229">
        <v>221</v>
      </c>
      <c r="C229" s="5">
        <f t="shared" si="18"/>
        <v>84282.069490312017</v>
      </c>
      <c r="D229" s="4">
        <f t="shared" si="19"/>
        <v>468.42701467822189</v>
      </c>
      <c r="E229" s="4">
        <f t="shared" si="20"/>
        <v>292.88019147886428</v>
      </c>
      <c r="F229" s="4">
        <f t="shared" si="21"/>
        <v>83813.642475633795</v>
      </c>
    </row>
    <row r="230" spans="1:6" x14ac:dyDescent="0.25">
      <c r="A230" s="8">
        <v>48580</v>
      </c>
      <c r="B230">
        <v>222</v>
      </c>
      <c r="C230" s="5">
        <f t="shared" si="18"/>
        <v>83813.642475633795</v>
      </c>
      <c r="D230" s="4">
        <f t="shared" si="19"/>
        <v>470.05479855425074</v>
      </c>
      <c r="E230" s="4">
        <f t="shared" si="20"/>
        <v>291.25240760283543</v>
      </c>
      <c r="F230" s="4">
        <f t="shared" si="21"/>
        <v>83343.587677079544</v>
      </c>
    </row>
    <row r="231" spans="1:6" x14ac:dyDescent="0.25">
      <c r="A231" s="8">
        <v>48611</v>
      </c>
      <c r="B231">
        <v>223</v>
      </c>
      <c r="C231" s="5">
        <f t="shared" si="18"/>
        <v>83343.587677079544</v>
      </c>
      <c r="D231" s="4">
        <f t="shared" si="19"/>
        <v>471.68823897922994</v>
      </c>
      <c r="E231" s="4">
        <f t="shared" si="20"/>
        <v>289.61896717785623</v>
      </c>
      <c r="F231" s="4">
        <f t="shared" si="21"/>
        <v>82871.899438100314</v>
      </c>
    </row>
    <row r="232" spans="1:6" x14ac:dyDescent="0.25">
      <c r="A232" s="8">
        <v>48639</v>
      </c>
      <c r="B232">
        <v>224</v>
      </c>
      <c r="C232" s="5">
        <f t="shared" si="18"/>
        <v>82871.899438100314</v>
      </c>
      <c r="D232" s="4">
        <f t="shared" si="19"/>
        <v>473.32735560965375</v>
      </c>
      <c r="E232" s="4">
        <f t="shared" si="20"/>
        <v>287.97985054743242</v>
      </c>
      <c r="F232" s="4">
        <f t="shared" si="21"/>
        <v>82398.57208249066</v>
      </c>
    </row>
    <row r="233" spans="1:6" x14ac:dyDescent="0.25">
      <c r="A233" s="8">
        <v>48670</v>
      </c>
      <c r="B233">
        <v>225</v>
      </c>
      <c r="C233" s="5">
        <f t="shared" si="18"/>
        <v>82398.57208249066</v>
      </c>
      <c r="D233" s="4">
        <f t="shared" si="19"/>
        <v>474.9721681704541</v>
      </c>
      <c r="E233" s="4">
        <f t="shared" si="20"/>
        <v>286.33503798663207</v>
      </c>
      <c r="F233" s="4">
        <f t="shared" si="21"/>
        <v>81923.599914320206</v>
      </c>
    </row>
    <row r="234" spans="1:6" x14ac:dyDescent="0.25">
      <c r="A234" s="8">
        <v>48700</v>
      </c>
      <c r="B234">
        <v>226</v>
      </c>
      <c r="C234" s="5">
        <f t="shared" si="18"/>
        <v>81923.599914320206</v>
      </c>
      <c r="D234" s="4">
        <f t="shared" si="19"/>
        <v>476.62269645479682</v>
      </c>
      <c r="E234" s="4">
        <f t="shared" si="20"/>
        <v>284.68450970228935</v>
      </c>
      <c r="F234" s="4">
        <f t="shared" si="21"/>
        <v>81446.977217865409</v>
      </c>
    </row>
    <row r="235" spans="1:6" x14ac:dyDescent="0.25">
      <c r="A235" s="8">
        <v>48731</v>
      </c>
      <c r="B235">
        <v>227</v>
      </c>
      <c r="C235" s="5">
        <f t="shared" si="18"/>
        <v>81446.977217865409</v>
      </c>
      <c r="D235" s="4">
        <f t="shared" si="19"/>
        <v>478.27896032496938</v>
      </c>
      <c r="E235" s="4">
        <f t="shared" si="20"/>
        <v>283.0282458321168</v>
      </c>
      <c r="F235" s="4">
        <f t="shared" si="21"/>
        <v>80968.69825754044</v>
      </c>
    </row>
    <row r="236" spans="1:6" x14ac:dyDescent="0.25">
      <c r="A236" s="8">
        <v>48761</v>
      </c>
      <c r="B236">
        <v>228</v>
      </c>
      <c r="C236" s="5">
        <f t="shared" si="18"/>
        <v>80968.69825754044</v>
      </c>
      <c r="D236" s="4">
        <f t="shared" si="19"/>
        <v>479.94097971213341</v>
      </c>
      <c r="E236" s="4">
        <f t="shared" si="20"/>
        <v>281.36622644495276</v>
      </c>
      <c r="F236" s="4">
        <f t="shared" si="21"/>
        <v>80488.757277828307</v>
      </c>
    </row>
    <row r="237" spans="1:6" x14ac:dyDescent="0.25">
      <c r="A237" s="8">
        <v>48792</v>
      </c>
      <c r="B237">
        <v>229</v>
      </c>
      <c r="C237" s="5">
        <f t="shared" si="18"/>
        <v>80488.757277828307</v>
      </c>
      <c r="D237" s="4">
        <f t="shared" si="19"/>
        <v>481.60877461661585</v>
      </c>
      <c r="E237" s="4">
        <f t="shared" si="20"/>
        <v>279.69843154047032</v>
      </c>
      <c r="F237" s="4">
        <f t="shared" si="21"/>
        <v>80007.148503211691</v>
      </c>
    </row>
    <row r="238" spans="1:6" x14ac:dyDescent="0.25">
      <c r="A238" s="8">
        <v>48823</v>
      </c>
      <c r="B238">
        <v>230</v>
      </c>
      <c r="C238" s="5">
        <f t="shared" si="18"/>
        <v>80007.148503211691</v>
      </c>
      <c r="D238" s="4">
        <f t="shared" si="19"/>
        <v>483.28236510838906</v>
      </c>
      <c r="E238" s="4">
        <f t="shared" si="20"/>
        <v>278.02484104869711</v>
      </c>
      <c r="F238" s="4">
        <f t="shared" si="21"/>
        <v>79523.866138103302</v>
      </c>
    </row>
    <row r="239" spans="1:6" x14ac:dyDescent="0.25">
      <c r="A239" s="8">
        <v>48853</v>
      </c>
      <c r="B239">
        <v>231</v>
      </c>
      <c r="C239" s="5">
        <f t="shared" si="18"/>
        <v>79523.866138103302</v>
      </c>
      <c r="D239" s="4">
        <f t="shared" si="19"/>
        <v>484.96177132717276</v>
      </c>
      <c r="E239" s="4">
        <f t="shared" si="20"/>
        <v>276.34543482991342</v>
      </c>
      <c r="F239" s="4">
        <f t="shared" si="21"/>
        <v>79038.904366776129</v>
      </c>
    </row>
    <row r="240" spans="1:6" x14ac:dyDescent="0.25">
      <c r="A240" s="8">
        <v>48884</v>
      </c>
      <c r="B240">
        <v>232</v>
      </c>
      <c r="C240" s="5">
        <f t="shared" si="18"/>
        <v>79038.904366776129</v>
      </c>
      <c r="D240" s="4">
        <f t="shared" si="19"/>
        <v>486.64701348252129</v>
      </c>
      <c r="E240" s="4">
        <f t="shared" si="20"/>
        <v>274.66019267456488</v>
      </c>
      <c r="F240" s="4">
        <f t="shared" si="21"/>
        <v>78552.257353293608</v>
      </c>
    </row>
    <row r="241" spans="1:6" x14ac:dyDescent="0.25">
      <c r="A241" s="8">
        <v>48914</v>
      </c>
      <c r="B241">
        <v>233</v>
      </c>
      <c r="C241" s="5">
        <f t="shared" si="18"/>
        <v>78552.257353293608</v>
      </c>
      <c r="D241" s="4">
        <f t="shared" si="19"/>
        <v>488.33811185439117</v>
      </c>
      <c r="E241" s="4">
        <f t="shared" si="20"/>
        <v>272.969094302695</v>
      </c>
      <c r="F241" s="4">
        <f t="shared" si="21"/>
        <v>78063.919241439216</v>
      </c>
    </row>
    <row r="242" spans="1:6" x14ac:dyDescent="0.25">
      <c r="A242" s="8">
        <v>48945</v>
      </c>
      <c r="B242">
        <v>234</v>
      </c>
      <c r="C242" s="5">
        <f t="shared" si="18"/>
        <v>78063.919241439216</v>
      </c>
      <c r="D242" s="4">
        <f t="shared" si="19"/>
        <v>490.03508679306833</v>
      </c>
      <c r="E242" s="4">
        <f t="shared" si="20"/>
        <v>271.27211936401784</v>
      </c>
      <c r="F242" s="4">
        <f t="shared" si="21"/>
        <v>77573.884154646148</v>
      </c>
    </row>
    <row r="243" spans="1:6" x14ac:dyDescent="0.25">
      <c r="A243" s="8">
        <v>48976</v>
      </c>
      <c r="B243">
        <v>235</v>
      </c>
      <c r="C243" s="5">
        <f t="shared" si="18"/>
        <v>77573.884154646148</v>
      </c>
      <c r="D243" s="4">
        <f t="shared" si="19"/>
        <v>491.73795871967741</v>
      </c>
      <c r="E243" s="4">
        <f t="shared" si="20"/>
        <v>269.56924743740876</v>
      </c>
      <c r="F243" s="4">
        <f t="shared" si="21"/>
        <v>77082.146195926471</v>
      </c>
    </row>
    <row r="244" spans="1:6" x14ac:dyDescent="0.25">
      <c r="A244" s="8">
        <v>49004</v>
      </c>
      <c r="B244">
        <v>236</v>
      </c>
      <c r="C244" s="5">
        <f t="shared" si="18"/>
        <v>77082.146195926471</v>
      </c>
      <c r="D244" s="4">
        <f t="shared" si="19"/>
        <v>493.44674812622543</v>
      </c>
      <c r="E244" s="4">
        <f t="shared" si="20"/>
        <v>267.86045803086074</v>
      </c>
      <c r="F244" s="4">
        <f t="shared" si="21"/>
        <v>76588.699447800245</v>
      </c>
    </row>
    <row r="245" spans="1:6" x14ac:dyDescent="0.25">
      <c r="A245" s="8">
        <v>49035</v>
      </c>
      <c r="B245">
        <v>237</v>
      </c>
      <c r="C245" s="5">
        <f t="shared" si="18"/>
        <v>76588.699447800245</v>
      </c>
      <c r="D245" s="4">
        <f t="shared" si="19"/>
        <v>495.16147557598015</v>
      </c>
      <c r="E245" s="4">
        <f t="shared" si="20"/>
        <v>266.14573058110602</v>
      </c>
      <c r="F245" s="4">
        <f t="shared" si="21"/>
        <v>76093.537972224265</v>
      </c>
    </row>
    <row r="246" spans="1:6" x14ac:dyDescent="0.25">
      <c r="A246" s="8">
        <v>49065</v>
      </c>
      <c r="B246">
        <v>238</v>
      </c>
      <c r="C246" s="5">
        <f t="shared" si="18"/>
        <v>76093.537972224265</v>
      </c>
      <c r="D246" s="4">
        <f t="shared" si="19"/>
        <v>496.88216170357191</v>
      </c>
      <c r="E246" s="4">
        <f t="shared" si="20"/>
        <v>264.42504445351426</v>
      </c>
      <c r="F246" s="4">
        <f t="shared" si="21"/>
        <v>75596.655810520693</v>
      </c>
    </row>
    <row r="247" spans="1:6" x14ac:dyDescent="0.25">
      <c r="A247" s="8">
        <v>49096</v>
      </c>
      <c r="B247">
        <v>239</v>
      </c>
      <c r="C247" s="5">
        <f t="shared" si="18"/>
        <v>75596.655810520693</v>
      </c>
      <c r="D247" s="4">
        <f t="shared" si="19"/>
        <v>498.60882721550297</v>
      </c>
      <c r="E247" s="4">
        <f t="shared" si="20"/>
        <v>262.6983789415832</v>
      </c>
      <c r="F247" s="4">
        <f t="shared" si="21"/>
        <v>75098.04698330519</v>
      </c>
    </row>
    <row r="248" spans="1:6" x14ac:dyDescent="0.25">
      <c r="A248" s="8">
        <v>49126</v>
      </c>
      <c r="B248">
        <v>240</v>
      </c>
      <c r="C248" s="5">
        <f t="shared" si="18"/>
        <v>75098.04698330519</v>
      </c>
      <c r="D248" s="4">
        <f t="shared" si="19"/>
        <v>500.34149289008928</v>
      </c>
      <c r="E248" s="4">
        <f t="shared" si="20"/>
        <v>260.96571326699689</v>
      </c>
      <c r="F248" s="4">
        <f t="shared" si="21"/>
        <v>74597.705490415101</v>
      </c>
    </row>
    <row r="249" spans="1:6" x14ac:dyDescent="0.25">
      <c r="A249" s="8">
        <v>49157</v>
      </c>
      <c r="B249">
        <v>241</v>
      </c>
      <c r="C249" s="5">
        <f t="shared" si="18"/>
        <v>74597.705490415101</v>
      </c>
      <c r="D249" s="4">
        <f t="shared" si="19"/>
        <v>502.08017957791162</v>
      </c>
      <c r="E249" s="4">
        <f t="shared" si="20"/>
        <v>259.22702657917455</v>
      </c>
      <c r="F249" s="4">
        <f t="shared" si="21"/>
        <v>74095.625310837189</v>
      </c>
    </row>
    <row r="250" spans="1:6" x14ac:dyDescent="0.25">
      <c r="A250" s="8">
        <v>49188</v>
      </c>
      <c r="B250">
        <v>242</v>
      </c>
      <c r="C250" s="5">
        <f t="shared" si="18"/>
        <v>74095.625310837189</v>
      </c>
      <c r="D250" s="4">
        <f t="shared" si="19"/>
        <v>503.82490820190287</v>
      </c>
      <c r="E250" s="4">
        <f t="shared" si="20"/>
        <v>257.4822979551833</v>
      </c>
      <c r="F250" s="4">
        <f t="shared" si="21"/>
        <v>73591.800402635286</v>
      </c>
    </row>
    <row r="251" spans="1:6" x14ac:dyDescent="0.25">
      <c r="A251" s="8">
        <v>49218</v>
      </c>
      <c r="B251">
        <v>243</v>
      </c>
      <c r="C251" s="5">
        <f t="shared" si="18"/>
        <v>73591.800402635286</v>
      </c>
      <c r="D251" s="4">
        <f t="shared" si="19"/>
        <v>505.57569975790102</v>
      </c>
      <c r="E251" s="4">
        <f t="shared" si="20"/>
        <v>255.73150639918515</v>
      </c>
      <c r="F251" s="4">
        <f t="shared" si="21"/>
        <v>73086.224702877385</v>
      </c>
    </row>
    <row r="252" spans="1:6" x14ac:dyDescent="0.25">
      <c r="A252" s="8">
        <v>49249</v>
      </c>
      <c r="B252">
        <v>244</v>
      </c>
      <c r="C252" s="5">
        <f t="shared" si="18"/>
        <v>73086.224702877385</v>
      </c>
      <c r="D252" s="4">
        <f t="shared" si="19"/>
        <v>507.33257531456184</v>
      </c>
      <c r="E252" s="4">
        <f t="shared" si="20"/>
        <v>253.97463084252433</v>
      </c>
      <c r="F252" s="4">
        <f t="shared" si="21"/>
        <v>72578.892127562824</v>
      </c>
    </row>
    <row r="253" spans="1:6" x14ac:dyDescent="0.25">
      <c r="A253" s="8">
        <v>49279</v>
      </c>
      <c r="B253">
        <v>245</v>
      </c>
      <c r="C253" s="5">
        <f t="shared" si="18"/>
        <v>72578.892127562824</v>
      </c>
      <c r="D253" s="4">
        <f t="shared" si="19"/>
        <v>509.09555601379543</v>
      </c>
      <c r="E253" s="4">
        <f t="shared" si="20"/>
        <v>252.21165014329074</v>
      </c>
      <c r="F253" s="4">
        <f t="shared" si="21"/>
        <v>72069.796571549028</v>
      </c>
    </row>
    <row r="254" spans="1:6" x14ac:dyDescent="0.25">
      <c r="A254" s="8">
        <v>49310</v>
      </c>
      <c r="B254">
        <v>246</v>
      </c>
      <c r="C254" s="5">
        <f t="shared" si="18"/>
        <v>72069.796571549028</v>
      </c>
      <c r="D254" s="4">
        <f t="shared" si="19"/>
        <v>510.86466307094088</v>
      </c>
      <c r="E254" s="4">
        <f t="shared" si="20"/>
        <v>250.44254308614529</v>
      </c>
      <c r="F254" s="4">
        <f t="shared" si="21"/>
        <v>71558.931908478087</v>
      </c>
    </row>
    <row r="255" spans="1:6" x14ac:dyDescent="0.25">
      <c r="A255" s="8">
        <v>49341</v>
      </c>
      <c r="B255">
        <v>247</v>
      </c>
      <c r="C255" s="5">
        <f t="shared" si="18"/>
        <v>71558.931908478087</v>
      </c>
      <c r="D255" s="4">
        <f t="shared" si="19"/>
        <v>512.63991777510091</v>
      </c>
      <c r="E255" s="4">
        <f t="shared" si="20"/>
        <v>248.66728838198526</v>
      </c>
      <c r="F255" s="4">
        <f t="shared" si="21"/>
        <v>71046.291990702986</v>
      </c>
    </row>
    <row r="256" spans="1:6" x14ac:dyDescent="0.25">
      <c r="A256" s="8">
        <v>49369</v>
      </c>
      <c r="B256">
        <v>248</v>
      </c>
      <c r="C256" s="5">
        <f t="shared" si="18"/>
        <v>71046.291990702986</v>
      </c>
      <c r="D256" s="4">
        <f t="shared" si="19"/>
        <v>514.42134148938931</v>
      </c>
      <c r="E256" s="4">
        <f t="shared" si="20"/>
        <v>246.88586466769686</v>
      </c>
      <c r="F256" s="4">
        <f t="shared" si="21"/>
        <v>70531.870649213597</v>
      </c>
    </row>
    <row r="257" spans="1:6" x14ac:dyDescent="0.25">
      <c r="A257" s="8">
        <v>49400</v>
      </c>
      <c r="B257">
        <v>249</v>
      </c>
      <c r="C257" s="5">
        <f t="shared" si="18"/>
        <v>70531.870649213597</v>
      </c>
      <c r="D257" s="4">
        <f t="shared" si="19"/>
        <v>516.20895565106184</v>
      </c>
      <c r="E257" s="4">
        <f t="shared" si="20"/>
        <v>245.09825050602433</v>
      </c>
      <c r="F257" s="4">
        <f t="shared" si="21"/>
        <v>70015.661693562535</v>
      </c>
    </row>
    <row r="258" spans="1:6" x14ac:dyDescent="0.25">
      <c r="A258" s="8">
        <v>49430</v>
      </c>
      <c r="B258">
        <v>250</v>
      </c>
      <c r="C258" s="5">
        <f t="shared" si="18"/>
        <v>70015.661693562535</v>
      </c>
      <c r="D258" s="4">
        <f t="shared" si="19"/>
        <v>518.00278177192376</v>
      </c>
      <c r="E258" s="4">
        <f t="shared" si="20"/>
        <v>243.30442438516241</v>
      </c>
      <c r="F258" s="4">
        <f t="shared" si="21"/>
        <v>69497.658911790611</v>
      </c>
    </row>
    <row r="259" spans="1:6" x14ac:dyDescent="0.25">
      <c r="A259" s="8">
        <v>49461</v>
      </c>
      <c r="B259">
        <v>251</v>
      </c>
      <c r="C259" s="5">
        <f t="shared" si="18"/>
        <v>69497.658911790611</v>
      </c>
      <c r="D259" s="4">
        <f t="shared" si="19"/>
        <v>519.80284143860627</v>
      </c>
      <c r="E259" s="4">
        <f t="shared" si="20"/>
        <v>241.50436471847991</v>
      </c>
      <c r="F259" s="4">
        <f t="shared" si="21"/>
        <v>68977.856070352005</v>
      </c>
    </row>
    <row r="260" spans="1:6" x14ac:dyDescent="0.25">
      <c r="A260" s="8">
        <v>49491</v>
      </c>
      <c r="B260">
        <v>252</v>
      </c>
      <c r="C260" s="5">
        <f t="shared" si="18"/>
        <v>68977.856070352005</v>
      </c>
      <c r="D260" s="4">
        <f t="shared" si="19"/>
        <v>521.60915631258104</v>
      </c>
      <c r="E260" s="4">
        <f t="shared" si="20"/>
        <v>239.69804984450514</v>
      </c>
      <c r="F260" s="4">
        <f t="shared" si="21"/>
        <v>68456.246914039424</v>
      </c>
    </row>
    <row r="261" spans="1:6" x14ac:dyDescent="0.25">
      <c r="A261" s="8">
        <v>49522</v>
      </c>
      <c r="B261">
        <v>253</v>
      </c>
      <c r="C261" s="5">
        <f t="shared" si="18"/>
        <v>68456.246914039424</v>
      </c>
      <c r="D261" s="4">
        <f t="shared" si="19"/>
        <v>523.42174813080055</v>
      </c>
      <c r="E261" s="4">
        <f t="shared" si="20"/>
        <v>237.88545802628562</v>
      </c>
      <c r="F261" s="4">
        <f t="shared" si="21"/>
        <v>67932.825165908624</v>
      </c>
    </row>
    <row r="262" spans="1:6" x14ac:dyDescent="0.25">
      <c r="A262" s="8">
        <v>49553</v>
      </c>
      <c r="B262">
        <v>254</v>
      </c>
      <c r="C262" s="5">
        <f t="shared" si="18"/>
        <v>67932.825165908624</v>
      </c>
      <c r="D262" s="4">
        <f t="shared" si="19"/>
        <v>525.24063870552345</v>
      </c>
      <c r="E262" s="4">
        <f t="shared" si="20"/>
        <v>236.06656745156272</v>
      </c>
      <c r="F262" s="4">
        <f t="shared" si="21"/>
        <v>67407.5845272031</v>
      </c>
    </row>
    <row r="263" spans="1:6" x14ac:dyDescent="0.25">
      <c r="A263" s="8">
        <v>49583</v>
      </c>
      <c r="B263">
        <v>255</v>
      </c>
      <c r="C263" s="5">
        <f t="shared" si="18"/>
        <v>67407.5845272031</v>
      </c>
      <c r="D263" s="4">
        <f t="shared" si="19"/>
        <v>527.06584992504213</v>
      </c>
      <c r="E263" s="4">
        <f t="shared" si="20"/>
        <v>234.24135623204404</v>
      </c>
      <c r="F263" s="4">
        <f t="shared" si="21"/>
        <v>66880.518677278058</v>
      </c>
    </row>
    <row r="264" spans="1:6" x14ac:dyDescent="0.25">
      <c r="A264" s="8">
        <v>49614</v>
      </c>
      <c r="B264">
        <v>256</v>
      </c>
      <c r="C264" s="5">
        <f t="shared" si="18"/>
        <v>66880.518677278058</v>
      </c>
      <c r="D264" s="4">
        <f t="shared" si="19"/>
        <v>528.89740375353722</v>
      </c>
      <c r="E264" s="4">
        <f t="shared" si="20"/>
        <v>232.40980240354895</v>
      </c>
      <c r="F264" s="4">
        <f t="shared" si="21"/>
        <v>66351.621273524521</v>
      </c>
    </row>
    <row r="265" spans="1:6" x14ac:dyDescent="0.25">
      <c r="A265" s="8">
        <v>49644</v>
      </c>
      <c r="B265">
        <v>257</v>
      </c>
      <c r="C265" s="5">
        <f t="shared" si="18"/>
        <v>66351.621273524521</v>
      </c>
      <c r="D265" s="4">
        <f t="shared" si="19"/>
        <v>530.73532223157235</v>
      </c>
      <c r="E265" s="4">
        <f t="shared" si="20"/>
        <v>230.57188392551382</v>
      </c>
      <c r="F265" s="4">
        <f t="shared" si="21"/>
        <v>65820.885951292948</v>
      </c>
    </row>
    <row r="266" spans="1:6" x14ac:dyDescent="0.25">
      <c r="A266" s="8">
        <v>49675</v>
      </c>
      <c r="B266">
        <v>258</v>
      </c>
      <c r="C266" s="5">
        <f t="shared" si="18"/>
        <v>65820.885951292948</v>
      </c>
      <c r="D266" s="4">
        <f t="shared" si="19"/>
        <v>532.579627476327</v>
      </c>
      <c r="E266" s="4">
        <f t="shared" si="20"/>
        <v>228.72757868075917</v>
      </c>
      <c r="F266" s="4">
        <f t="shared" si="21"/>
        <v>65288.306323816621</v>
      </c>
    </row>
    <row r="267" spans="1:6" x14ac:dyDescent="0.25">
      <c r="A267" s="8">
        <v>49706</v>
      </c>
      <c r="B267">
        <v>259</v>
      </c>
      <c r="C267" s="5">
        <f t="shared" ref="C267:C330" si="22">+F266</f>
        <v>65288.306323816621</v>
      </c>
      <c r="D267" s="4">
        <f t="shared" ref="D267:D330" si="23">+C267-F267</f>
        <v>534.43034168180748</v>
      </c>
      <c r="E267" s="4">
        <f t="shared" ref="E267:E330" si="24">+$B$6-D267</f>
        <v>226.87686447527869</v>
      </c>
      <c r="F267" s="4">
        <f t="shared" ref="F267:F330" si="25">-PV($B$4/12,($B$5*12)-B267,$B$6,0)</f>
        <v>64753.875982134814</v>
      </c>
    </row>
    <row r="268" spans="1:6" x14ac:dyDescent="0.25">
      <c r="A268" s="8">
        <v>49735</v>
      </c>
      <c r="B268">
        <v>260</v>
      </c>
      <c r="C268" s="5">
        <f t="shared" si="22"/>
        <v>64753.875982134814</v>
      </c>
      <c r="D268" s="4">
        <f t="shared" si="23"/>
        <v>536.28748711913795</v>
      </c>
      <c r="E268" s="4">
        <f t="shared" si="24"/>
        <v>225.01971903794822</v>
      </c>
      <c r="F268" s="4">
        <f t="shared" si="25"/>
        <v>64217.588495015676</v>
      </c>
    </row>
    <row r="269" spans="1:6" x14ac:dyDescent="0.25">
      <c r="A269" s="8">
        <v>49766</v>
      </c>
      <c r="B269">
        <v>261</v>
      </c>
      <c r="C269" s="5">
        <f t="shared" si="22"/>
        <v>64217.588495015676</v>
      </c>
      <c r="D269" s="4">
        <f t="shared" si="23"/>
        <v>538.1510861368879</v>
      </c>
      <c r="E269" s="4">
        <f t="shared" si="24"/>
        <v>223.15612002019827</v>
      </c>
      <c r="F269" s="4">
        <f t="shared" si="25"/>
        <v>63679.437408878788</v>
      </c>
    </row>
    <row r="270" spans="1:6" x14ac:dyDescent="0.25">
      <c r="A270" s="8">
        <v>49796</v>
      </c>
      <c r="B270">
        <v>262</v>
      </c>
      <c r="C270" s="5">
        <f t="shared" si="22"/>
        <v>63679.437408878788</v>
      </c>
      <c r="D270" s="4">
        <f t="shared" si="23"/>
        <v>540.02116116123216</v>
      </c>
      <c r="E270" s="4">
        <f t="shared" si="24"/>
        <v>221.28604499585401</v>
      </c>
      <c r="F270" s="4">
        <f t="shared" si="25"/>
        <v>63139.416247717556</v>
      </c>
    </row>
    <row r="271" spans="1:6" x14ac:dyDescent="0.25">
      <c r="A271" s="8">
        <v>49827</v>
      </c>
      <c r="B271">
        <v>263</v>
      </c>
      <c r="C271" s="5">
        <f t="shared" si="22"/>
        <v>63139.416247717556</v>
      </c>
      <c r="D271" s="4">
        <f t="shared" si="23"/>
        <v>541.89773469623469</v>
      </c>
      <c r="E271" s="4">
        <f t="shared" si="24"/>
        <v>219.40947146085148</v>
      </c>
      <c r="F271" s="4">
        <f t="shared" si="25"/>
        <v>62597.518513021321</v>
      </c>
    </row>
    <row r="272" spans="1:6" x14ac:dyDescent="0.25">
      <c r="A272" s="8">
        <v>49857</v>
      </c>
      <c r="B272">
        <v>264</v>
      </c>
      <c r="C272" s="5">
        <f t="shared" si="22"/>
        <v>62597.518513021321</v>
      </c>
      <c r="D272" s="4">
        <f t="shared" si="23"/>
        <v>543.7808293242997</v>
      </c>
      <c r="E272" s="4">
        <f t="shared" si="24"/>
        <v>217.52637683278647</v>
      </c>
      <c r="F272" s="4">
        <f t="shared" si="25"/>
        <v>62053.737683697022</v>
      </c>
    </row>
    <row r="273" spans="1:6" x14ac:dyDescent="0.25">
      <c r="A273" s="8">
        <v>49888</v>
      </c>
      <c r="B273">
        <v>265</v>
      </c>
      <c r="C273" s="5">
        <f t="shared" si="22"/>
        <v>62053.737683697022</v>
      </c>
      <c r="D273" s="4">
        <f t="shared" si="23"/>
        <v>545.67046770624438</v>
      </c>
      <c r="E273" s="4">
        <f t="shared" si="24"/>
        <v>215.63673845084179</v>
      </c>
      <c r="F273" s="4">
        <f t="shared" si="25"/>
        <v>61508.067215990777</v>
      </c>
    </row>
    <row r="274" spans="1:6" x14ac:dyDescent="0.25">
      <c r="A274" s="8">
        <v>49919</v>
      </c>
      <c r="B274">
        <v>266</v>
      </c>
      <c r="C274" s="5">
        <f t="shared" si="22"/>
        <v>61508.067215990777</v>
      </c>
      <c r="D274" s="4">
        <f t="shared" si="23"/>
        <v>547.5666725815172</v>
      </c>
      <c r="E274" s="4">
        <f t="shared" si="24"/>
        <v>213.74053357556897</v>
      </c>
      <c r="F274" s="4">
        <f t="shared" si="25"/>
        <v>60960.50054340926</v>
      </c>
    </row>
    <row r="275" spans="1:6" x14ac:dyDescent="0.25">
      <c r="A275" s="8">
        <v>49949</v>
      </c>
      <c r="B275">
        <v>267</v>
      </c>
      <c r="C275" s="5">
        <f t="shared" si="22"/>
        <v>60960.50054340926</v>
      </c>
      <c r="D275" s="4">
        <f t="shared" si="23"/>
        <v>549.46946676872176</v>
      </c>
      <c r="E275" s="4">
        <f t="shared" si="24"/>
        <v>211.83773938836441</v>
      </c>
      <c r="F275" s="4">
        <f t="shared" si="25"/>
        <v>60411.031076640538</v>
      </c>
    </row>
    <row r="276" spans="1:6" x14ac:dyDescent="0.25">
      <c r="A276" s="8">
        <v>49980</v>
      </c>
      <c r="B276">
        <v>268</v>
      </c>
      <c r="C276" s="5">
        <f t="shared" si="22"/>
        <v>60411.031076640538</v>
      </c>
      <c r="D276" s="4">
        <f t="shared" si="23"/>
        <v>551.37887316574052</v>
      </c>
      <c r="E276" s="4">
        <f t="shared" si="24"/>
        <v>209.92833299134566</v>
      </c>
      <c r="F276" s="4">
        <f t="shared" si="25"/>
        <v>59859.652203474798</v>
      </c>
    </row>
    <row r="277" spans="1:6" x14ac:dyDescent="0.25">
      <c r="A277" s="8">
        <v>50010</v>
      </c>
      <c r="B277">
        <v>269</v>
      </c>
      <c r="C277" s="5">
        <f t="shared" si="22"/>
        <v>59859.652203474798</v>
      </c>
      <c r="D277" s="4">
        <f t="shared" si="23"/>
        <v>553.29491475000395</v>
      </c>
      <c r="E277" s="4">
        <f t="shared" si="24"/>
        <v>208.01229140708222</v>
      </c>
      <c r="F277" s="4">
        <f t="shared" si="25"/>
        <v>59306.357288724794</v>
      </c>
    </row>
    <row r="278" spans="1:6" x14ac:dyDescent="0.25">
      <c r="A278" s="8">
        <v>50041</v>
      </c>
      <c r="B278">
        <v>270</v>
      </c>
      <c r="C278" s="5">
        <f t="shared" si="22"/>
        <v>59306.357288724794</v>
      </c>
      <c r="D278" s="4">
        <f t="shared" si="23"/>
        <v>555.21761457873072</v>
      </c>
      <c r="E278" s="4">
        <f t="shared" si="24"/>
        <v>206.08959157835545</v>
      </c>
      <c r="F278" s="4">
        <f t="shared" si="25"/>
        <v>58751.139674146063</v>
      </c>
    </row>
    <row r="279" spans="1:6" x14ac:dyDescent="0.25">
      <c r="A279" s="8">
        <v>50072</v>
      </c>
      <c r="B279">
        <v>271</v>
      </c>
      <c r="C279" s="5">
        <f t="shared" si="22"/>
        <v>58751.139674146063</v>
      </c>
      <c r="D279" s="4">
        <f t="shared" si="23"/>
        <v>557.14699578937143</v>
      </c>
      <c r="E279" s="4">
        <f t="shared" si="24"/>
        <v>204.16021036771474</v>
      </c>
      <c r="F279" s="4">
        <f t="shared" si="25"/>
        <v>58193.992678356692</v>
      </c>
    </row>
    <row r="280" spans="1:6" x14ac:dyDescent="0.25">
      <c r="A280" s="8">
        <v>50100</v>
      </c>
      <c r="B280">
        <v>272</v>
      </c>
      <c r="C280" s="5">
        <f t="shared" si="22"/>
        <v>58193.992678356692</v>
      </c>
      <c r="D280" s="4">
        <f t="shared" si="23"/>
        <v>559.0830815997906</v>
      </c>
      <c r="E280" s="4">
        <f t="shared" si="24"/>
        <v>202.22412455729557</v>
      </c>
      <c r="F280" s="4">
        <f t="shared" si="25"/>
        <v>57634.909596756901</v>
      </c>
    </row>
    <row r="281" spans="1:6" x14ac:dyDescent="0.25">
      <c r="A281" s="8">
        <v>50131</v>
      </c>
      <c r="B281">
        <v>273</v>
      </c>
      <c r="C281" s="5">
        <f t="shared" si="22"/>
        <v>57634.909596756901</v>
      </c>
      <c r="D281" s="4">
        <f t="shared" si="23"/>
        <v>561.02589530839759</v>
      </c>
      <c r="E281" s="4">
        <f t="shared" si="24"/>
        <v>200.28131084868858</v>
      </c>
      <c r="F281" s="4">
        <f t="shared" si="25"/>
        <v>57073.883701448503</v>
      </c>
    </row>
    <row r="282" spans="1:6" x14ac:dyDescent="0.25">
      <c r="A282" s="8">
        <v>50161</v>
      </c>
      <c r="B282">
        <v>274</v>
      </c>
      <c r="C282" s="5">
        <f t="shared" si="22"/>
        <v>57073.883701448503</v>
      </c>
      <c r="D282" s="4">
        <f t="shared" si="23"/>
        <v>562.97546029451769</v>
      </c>
      <c r="E282" s="4">
        <f t="shared" si="24"/>
        <v>198.33174586256848</v>
      </c>
      <c r="F282" s="4">
        <f t="shared" si="25"/>
        <v>56510.908241153986</v>
      </c>
    </row>
    <row r="283" spans="1:6" x14ac:dyDescent="0.25">
      <c r="A283" s="8">
        <v>50192</v>
      </c>
      <c r="B283">
        <v>275</v>
      </c>
      <c r="C283" s="5">
        <f t="shared" si="22"/>
        <v>56510.908241153986</v>
      </c>
      <c r="D283" s="4">
        <f t="shared" si="23"/>
        <v>564.93180001906148</v>
      </c>
      <c r="E283" s="4">
        <f t="shared" si="24"/>
        <v>196.37540613802469</v>
      </c>
      <c r="F283" s="4">
        <f t="shared" si="25"/>
        <v>55945.976441134924</v>
      </c>
    </row>
    <row r="284" spans="1:6" x14ac:dyDescent="0.25">
      <c r="A284" s="8">
        <v>50222</v>
      </c>
      <c r="B284">
        <v>276</v>
      </c>
      <c r="C284" s="5">
        <f t="shared" si="22"/>
        <v>55945.976441134924</v>
      </c>
      <c r="D284" s="4">
        <f t="shared" si="23"/>
        <v>566.89493802410288</v>
      </c>
      <c r="E284" s="4">
        <f t="shared" si="24"/>
        <v>194.41226813298329</v>
      </c>
      <c r="F284" s="4">
        <f t="shared" si="25"/>
        <v>55379.081503110821</v>
      </c>
    </row>
    <row r="285" spans="1:6" x14ac:dyDescent="0.25">
      <c r="A285" s="8">
        <v>50253</v>
      </c>
      <c r="B285">
        <v>277</v>
      </c>
      <c r="C285" s="5">
        <f t="shared" si="22"/>
        <v>55379.081503110821</v>
      </c>
      <c r="D285" s="4">
        <f t="shared" si="23"/>
        <v>568.86489793378132</v>
      </c>
      <c r="E285" s="4">
        <f t="shared" si="24"/>
        <v>192.44230822330485</v>
      </c>
      <c r="F285" s="4">
        <f t="shared" si="25"/>
        <v>54810.21660517704</v>
      </c>
    </row>
    <row r="286" spans="1:6" x14ac:dyDescent="0.25">
      <c r="A286" s="8">
        <v>50284</v>
      </c>
      <c r="B286">
        <v>278</v>
      </c>
      <c r="C286" s="5">
        <f t="shared" si="22"/>
        <v>54810.21660517704</v>
      </c>
      <c r="D286" s="4">
        <f t="shared" si="23"/>
        <v>570.84170345405437</v>
      </c>
      <c r="E286" s="4">
        <f t="shared" si="24"/>
        <v>190.4655027030318</v>
      </c>
      <c r="F286" s="4">
        <f t="shared" si="25"/>
        <v>54239.374901722986</v>
      </c>
    </row>
    <row r="287" spans="1:6" x14ac:dyDescent="0.25">
      <c r="A287" s="8">
        <v>50314</v>
      </c>
      <c r="B287">
        <v>279</v>
      </c>
      <c r="C287" s="5">
        <f t="shared" si="22"/>
        <v>54239.374901722986</v>
      </c>
      <c r="D287" s="4">
        <f t="shared" si="23"/>
        <v>572.82537837357813</v>
      </c>
      <c r="E287" s="4">
        <f t="shared" si="24"/>
        <v>188.48182778350804</v>
      </c>
      <c r="F287" s="4">
        <f t="shared" si="25"/>
        <v>53666.549523349408</v>
      </c>
    </row>
    <row r="288" spans="1:6" x14ac:dyDescent="0.25">
      <c r="A288" s="8">
        <v>50345</v>
      </c>
      <c r="B288">
        <v>280</v>
      </c>
      <c r="C288" s="5">
        <f t="shared" si="22"/>
        <v>53666.549523349408</v>
      </c>
      <c r="D288" s="4">
        <f t="shared" si="23"/>
        <v>574.81594656343805</v>
      </c>
      <c r="E288" s="4">
        <f t="shared" si="24"/>
        <v>186.49125959364812</v>
      </c>
      <c r="F288" s="4">
        <f t="shared" si="25"/>
        <v>53091.733576785969</v>
      </c>
    </row>
    <row r="289" spans="1:6" x14ac:dyDescent="0.25">
      <c r="A289" s="8">
        <v>50375</v>
      </c>
      <c r="B289">
        <v>281</v>
      </c>
      <c r="C289" s="5">
        <f t="shared" si="22"/>
        <v>53091.733576785969</v>
      </c>
      <c r="D289" s="4">
        <f t="shared" si="23"/>
        <v>576.81343197774549</v>
      </c>
      <c r="E289" s="4">
        <f t="shared" si="24"/>
        <v>184.49377417934068</v>
      </c>
      <c r="F289" s="4">
        <f t="shared" si="25"/>
        <v>52514.920144808224</v>
      </c>
    </row>
    <row r="290" spans="1:6" x14ac:dyDescent="0.25">
      <c r="A290" s="8">
        <v>50406</v>
      </c>
      <c r="B290">
        <v>282</v>
      </c>
      <c r="C290" s="5">
        <f t="shared" si="22"/>
        <v>52514.920144808224</v>
      </c>
      <c r="D290" s="4">
        <f t="shared" si="23"/>
        <v>578.81785865385609</v>
      </c>
      <c r="E290" s="4">
        <f t="shared" si="24"/>
        <v>182.48934750323008</v>
      </c>
      <c r="F290" s="4">
        <f t="shared" si="25"/>
        <v>51936.102286154368</v>
      </c>
    </row>
    <row r="291" spans="1:6" x14ac:dyDescent="0.25">
      <c r="A291" s="8">
        <v>50437</v>
      </c>
      <c r="B291">
        <v>283</v>
      </c>
      <c r="C291" s="5">
        <f t="shared" si="22"/>
        <v>51936.102286154368</v>
      </c>
      <c r="D291" s="4">
        <f t="shared" si="23"/>
        <v>580.8292507126971</v>
      </c>
      <c r="E291" s="4">
        <f t="shared" si="24"/>
        <v>180.47795544438907</v>
      </c>
      <c r="F291" s="4">
        <f t="shared" si="25"/>
        <v>51355.273035441671</v>
      </c>
    </row>
    <row r="292" spans="1:6" x14ac:dyDescent="0.25">
      <c r="A292" s="8">
        <v>50465</v>
      </c>
      <c r="B292">
        <v>284</v>
      </c>
      <c r="C292" s="5">
        <f t="shared" si="22"/>
        <v>51355.273035441671</v>
      </c>
      <c r="D292" s="4">
        <f t="shared" si="23"/>
        <v>582.84763235887658</v>
      </c>
      <c r="E292" s="4">
        <f t="shared" si="24"/>
        <v>178.45957379820959</v>
      </c>
      <c r="F292" s="4">
        <f t="shared" si="25"/>
        <v>50772.425403082794</v>
      </c>
    </row>
    <row r="293" spans="1:6" x14ac:dyDescent="0.25">
      <c r="A293" s="8">
        <v>50496</v>
      </c>
      <c r="B293">
        <v>285</v>
      </c>
      <c r="C293" s="5">
        <f t="shared" si="22"/>
        <v>50772.425403082794</v>
      </c>
      <c r="D293" s="4">
        <f t="shared" si="23"/>
        <v>584.87302788136731</v>
      </c>
      <c r="E293" s="4">
        <f t="shared" si="24"/>
        <v>176.43417827571886</v>
      </c>
      <c r="F293" s="4">
        <f t="shared" si="25"/>
        <v>50187.552375201427</v>
      </c>
    </row>
    <row r="294" spans="1:6" x14ac:dyDescent="0.25">
      <c r="A294" s="8">
        <v>50526</v>
      </c>
      <c r="B294">
        <v>286</v>
      </c>
      <c r="C294" s="5">
        <f t="shared" si="22"/>
        <v>50187.552375201427</v>
      </c>
      <c r="D294" s="4">
        <f t="shared" si="23"/>
        <v>586.90546165323758</v>
      </c>
      <c r="E294" s="4">
        <f t="shared" si="24"/>
        <v>174.40174450384859</v>
      </c>
      <c r="F294" s="4">
        <f t="shared" si="25"/>
        <v>49600.646913548189</v>
      </c>
    </row>
    <row r="295" spans="1:6" x14ac:dyDescent="0.25">
      <c r="A295" s="8">
        <v>50557</v>
      </c>
      <c r="B295">
        <v>287</v>
      </c>
      <c r="C295" s="5">
        <f t="shared" si="22"/>
        <v>49600.646913548189</v>
      </c>
      <c r="D295" s="4">
        <f t="shared" si="23"/>
        <v>588.94495813248068</v>
      </c>
      <c r="E295" s="4">
        <f t="shared" si="24"/>
        <v>172.36224802460549</v>
      </c>
      <c r="F295" s="4">
        <f t="shared" si="25"/>
        <v>49011.701955415709</v>
      </c>
    </row>
    <row r="296" spans="1:6" x14ac:dyDescent="0.25">
      <c r="A296" s="8">
        <v>50587</v>
      </c>
      <c r="B296">
        <v>288</v>
      </c>
      <c r="C296" s="5">
        <f t="shared" si="22"/>
        <v>49011.701955415709</v>
      </c>
      <c r="D296" s="4">
        <f t="shared" si="23"/>
        <v>590.99154186202213</v>
      </c>
      <c r="E296" s="4">
        <f t="shared" si="24"/>
        <v>170.31566429506404</v>
      </c>
      <c r="F296" s="4">
        <f t="shared" si="25"/>
        <v>48420.710413553687</v>
      </c>
    </row>
    <row r="297" spans="1:6" x14ac:dyDescent="0.25">
      <c r="A297" s="8">
        <v>50618</v>
      </c>
      <c r="B297">
        <v>289</v>
      </c>
      <c r="C297" s="5">
        <f t="shared" si="22"/>
        <v>48420.710413553687</v>
      </c>
      <c r="D297" s="4">
        <f t="shared" si="23"/>
        <v>593.04523746998893</v>
      </c>
      <c r="E297" s="4">
        <f t="shared" si="24"/>
        <v>168.26196868709724</v>
      </c>
      <c r="F297" s="4">
        <f t="shared" si="25"/>
        <v>47827.665176083698</v>
      </c>
    </row>
    <row r="298" spans="1:6" x14ac:dyDescent="0.25">
      <c r="A298" s="8">
        <v>50649</v>
      </c>
      <c r="B298">
        <v>290</v>
      </c>
      <c r="C298" s="5">
        <f t="shared" si="22"/>
        <v>47827.665176083698</v>
      </c>
      <c r="D298" s="4">
        <f t="shared" si="23"/>
        <v>595.10606967016793</v>
      </c>
      <c r="E298" s="4">
        <f t="shared" si="24"/>
        <v>166.20113648691824</v>
      </c>
      <c r="F298" s="4">
        <f t="shared" si="25"/>
        <v>47232.55910641353</v>
      </c>
    </row>
    <row r="299" spans="1:6" x14ac:dyDescent="0.25">
      <c r="A299" s="8">
        <v>50679</v>
      </c>
      <c r="B299">
        <v>291</v>
      </c>
      <c r="C299" s="5">
        <f t="shared" si="22"/>
        <v>47232.55910641353</v>
      </c>
      <c r="D299" s="4">
        <f t="shared" si="23"/>
        <v>597.17406326223863</v>
      </c>
      <c r="E299" s="4">
        <f t="shared" si="24"/>
        <v>164.13314289484754</v>
      </c>
      <c r="F299" s="4">
        <f t="shared" si="25"/>
        <v>46635.385043151291</v>
      </c>
    </row>
    <row r="300" spans="1:6" x14ac:dyDescent="0.25">
      <c r="A300" s="8">
        <v>50710</v>
      </c>
      <c r="B300">
        <v>292</v>
      </c>
      <c r="C300" s="5">
        <f t="shared" si="22"/>
        <v>46635.385043151291</v>
      </c>
      <c r="D300" s="4">
        <f t="shared" si="23"/>
        <v>599.2492431321225</v>
      </c>
      <c r="E300" s="4">
        <f t="shared" si="24"/>
        <v>162.05796302496367</v>
      </c>
      <c r="F300" s="4">
        <f t="shared" si="25"/>
        <v>46036.135800019169</v>
      </c>
    </row>
    <row r="301" spans="1:6" x14ac:dyDescent="0.25">
      <c r="A301" s="8">
        <v>50740</v>
      </c>
      <c r="B301">
        <v>293</v>
      </c>
      <c r="C301" s="5">
        <f t="shared" si="22"/>
        <v>46036.135800019169</v>
      </c>
      <c r="D301" s="4">
        <f t="shared" si="23"/>
        <v>601.33163425202656</v>
      </c>
      <c r="E301" s="4">
        <f t="shared" si="24"/>
        <v>159.97557190505961</v>
      </c>
      <c r="F301" s="4">
        <f t="shared" si="25"/>
        <v>45434.804165767142</v>
      </c>
    </row>
    <row r="302" spans="1:6" x14ac:dyDescent="0.25">
      <c r="A302" s="8">
        <v>50771</v>
      </c>
      <c r="B302">
        <v>294</v>
      </c>
      <c r="C302" s="5">
        <f t="shared" si="22"/>
        <v>45434.804165767142</v>
      </c>
      <c r="D302" s="4">
        <f t="shared" si="23"/>
        <v>603.42126168100367</v>
      </c>
      <c r="E302" s="4">
        <f t="shared" si="24"/>
        <v>157.8859444760825</v>
      </c>
      <c r="F302" s="4">
        <f t="shared" si="25"/>
        <v>44831.382904086138</v>
      </c>
    </row>
    <row r="303" spans="1:6" x14ac:dyDescent="0.25">
      <c r="A303" s="8">
        <v>50802</v>
      </c>
      <c r="B303">
        <v>295</v>
      </c>
      <c r="C303" s="5">
        <f t="shared" si="22"/>
        <v>44831.382904086138</v>
      </c>
      <c r="D303" s="4">
        <f t="shared" si="23"/>
        <v>605.5181505653818</v>
      </c>
      <c r="E303" s="4">
        <f t="shared" si="24"/>
        <v>155.78905559170437</v>
      </c>
      <c r="F303" s="4">
        <f t="shared" si="25"/>
        <v>44225.864753520756</v>
      </c>
    </row>
    <row r="304" spans="1:6" x14ac:dyDescent="0.25">
      <c r="A304" s="8">
        <v>50830</v>
      </c>
      <c r="B304">
        <v>296</v>
      </c>
      <c r="C304" s="5">
        <f t="shared" si="22"/>
        <v>44225.864753520756</v>
      </c>
      <c r="D304" s="4">
        <f t="shared" si="23"/>
        <v>607.62232613857486</v>
      </c>
      <c r="E304" s="4">
        <f t="shared" si="24"/>
        <v>153.68488001851131</v>
      </c>
      <c r="F304" s="4">
        <f t="shared" si="25"/>
        <v>43618.242427382182</v>
      </c>
    </row>
    <row r="305" spans="1:6" x14ac:dyDescent="0.25">
      <c r="A305" s="8">
        <v>50861</v>
      </c>
      <c r="B305">
        <v>297</v>
      </c>
      <c r="C305" s="5">
        <f t="shared" si="22"/>
        <v>43618.242427382182</v>
      </c>
      <c r="D305" s="4">
        <f t="shared" si="23"/>
        <v>609.73381372194126</v>
      </c>
      <c r="E305" s="4">
        <f t="shared" si="24"/>
        <v>151.57339243514491</v>
      </c>
      <c r="F305" s="4">
        <f t="shared" si="25"/>
        <v>43008.50861366024</v>
      </c>
    </row>
    <row r="306" spans="1:6" x14ac:dyDescent="0.25">
      <c r="A306" s="8">
        <v>50891</v>
      </c>
      <c r="B306">
        <v>298</v>
      </c>
      <c r="C306" s="5">
        <f t="shared" si="22"/>
        <v>43008.50861366024</v>
      </c>
      <c r="D306" s="4">
        <f t="shared" si="23"/>
        <v>611.85263872458745</v>
      </c>
      <c r="E306" s="4">
        <f t="shared" si="24"/>
        <v>149.45456743249872</v>
      </c>
      <c r="F306" s="4">
        <f t="shared" si="25"/>
        <v>42396.655974935653</v>
      </c>
    </row>
    <row r="307" spans="1:6" x14ac:dyDescent="0.25">
      <c r="A307" s="8">
        <v>50922</v>
      </c>
      <c r="B307">
        <v>299</v>
      </c>
      <c r="C307" s="5">
        <f t="shared" si="22"/>
        <v>42396.655974935653</v>
      </c>
      <c r="D307" s="4">
        <f t="shared" si="23"/>
        <v>613.97882664416829</v>
      </c>
      <c r="E307" s="4">
        <f t="shared" si="24"/>
        <v>147.32837951291788</v>
      </c>
      <c r="F307" s="4">
        <f t="shared" si="25"/>
        <v>41782.677148291485</v>
      </c>
    </row>
    <row r="308" spans="1:6" x14ac:dyDescent="0.25">
      <c r="A308" s="8">
        <v>50952</v>
      </c>
      <c r="B308">
        <v>300</v>
      </c>
      <c r="C308" s="5">
        <f t="shared" si="22"/>
        <v>41782.677148291485</v>
      </c>
      <c r="D308" s="4">
        <f t="shared" si="23"/>
        <v>616.11240306674154</v>
      </c>
      <c r="E308" s="4">
        <f t="shared" si="24"/>
        <v>145.19480309034464</v>
      </c>
      <c r="F308" s="4">
        <f t="shared" si="25"/>
        <v>41166.564745224743</v>
      </c>
    </row>
    <row r="309" spans="1:6" x14ac:dyDescent="0.25">
      <c r="A309" s="8">
        <v>50983</v>
      </c>
      <c r="B309">
        <v>301</v>
      </c>
      <c r="C309" s="5">
        <f t="shared" si="22"/>
        <v>41166.564745224743</v>
      </c>
      <c r="D309" s="4">
        <f t="shared" si="23"/>
        <v>618.25339366742264</v>
      </c>
      <c r="E309" s="4">
        <f t="shared" si="24"/>
        <v>143.05381248966353</v>
      </c>
      <c r="F309" s="4">
        <f t="shared" si="25"/>
        <v>40548.31135155732</v>
      </c>
    </row>
    <row r="310" spans="1:6" x14ac:dyDescent="0.25">
      <c r="A310" s="8">
        <v>51014</v>
      </c>
      <c r="B310">
        <v>302</v>
      </c>
      <c r="C310" s="5">
        <f t="shared" si="22"/>
        <v>40548.31135155732</v>
      </c>
      <c r="D310" s="4">
        <f t="shared" si="23"/>
        <v>620.40182421039935</v>
      </c>
      <c r="E310" s="4">
        <f t="shared" si="24"/>
        <v>140.90538194668682</v>
      </c>
      <c r="F310" s="4">
        <f t="shared" si="25"/>
        <v>39927.909527346921</v>
      </c>
    </row>
    <row r="311" spans="1:6" x14ac:dyDescent="0.25">
      <c r="A311" s="8">
        <v>51044</v>
      </c>
      <c r="B311">
        <v>303</v>
      </c>
      <c r="C311" s="5">
        <f t="shared" si="22"/>
        <v>39927.909527346921</v>
      </c>
      <c r="D311" s="4">
        <f t="shared" si="23"/>
        <v>622.55772054949921</v>
      </c>
      <c r="E311" s="4">
        <f t="shared" si="24"/>
        <v>138.74948560758696</v>
      </c>
      <c r="F311" s="4">
        <f t="shared" si="25"/>
        <v>39305.351806797422</v>
      </c>
    </row>
    <row r="312" spans="1:6" x14ac:dyDescent="0.25">
      <c r="A312" s="8">
        <v>51075</v>
      </c>
      <c r="B312">
        <v>304</v>
      </c>
      <c r="C312" s="5">
        <f t="shared" si="22"/>
        <v>39305.351806797422</v>
      </c>
      <c r="D312" s="4">
        <f t="shared" si="23"/>
        <v>624.72110862845875</v>
      </c>
      <c r="E312" s="4">
        <f t="shared" si="24"/>
        <v>136.58609752862742</v>
      </c>
      <c r="F312" s="4">
        <f t="shared" si="25"/>
        <v>38680.630698168963</v>
      </c>
    </row>
    <row r="313" spans="1:6" x14ac:dyDescent="0.25">
      <c r="A313" s="8">
        <v>51105</v>
      </c>
      <c r="B313">
        <v>305</v>
      </c>
      <c r="C313" s="5">
        <f t="shared" si="22"/>
        <v>38680.630698168963</v>
      </c>
      <c r="D313" s="4">
        <f t="shared" si="23"/>
        <v>626.89201448099629</v>
      </c>
      <c r="E313" s="4">
        <f t="shared" si="24"/>
        <v>134.41519167608988</v>
      </c>
      <c r="F313" s="4">
        <f t="shared" si="25"/>
        <v>38053.738683687967</v>
      </c>
    </row>
    <row r="314" spans="1:6" x14ac:dyDescent="0.25">
      <c r="A314" s="8">
        <v>51136</v>
      </c>
      <c r="B314">
        <v>306</v>
      </c>
      <c r="C314" s="5">
        <f t="shared" si="22"/>
        <v>38053.738683687967</v>
      </c>
      <c r="D314" s="4">
        <f t="shared" si="23"/>
        <v>629.07046423121938</v>
      </c>
      <c r="E314" s="4">
        <f t="shared" si="24"/>
        <v>132.2367419258668</v>
      </c>
      <c r="F314" s="4">
        <f t="shared" si="25"/>
        <v>37424.668219456747</v>
      </c>
    </row>
    <row r="315" spans="1:6" x14ac:dyDescent="0.25">
      <c r="A315" s="8">
        <v>51167</v>
      </c>
      <c r="B315">
        <v>307</v>
      </c>
      <c r="C315" s="5">
        <f t="shared" si="22"/>
        <v>37424.668219456747</v>
      </c>
      <c r="D315" s="4">
        <f t="shared" si="23"/>
        <v>631.25648409443238</v>
      </c>
      <c r="E315" s="4">
        <f t="shared" si="24"/>
        <v>130.05072206265379</v>
      </c>
      <c r="F315" s="4">
        <f t="shared" si="25"/>
        <v>36793.411735362315</v>
      </c>
    </row>
    <row r="316" spans="1:6" x14ac:dyDescent="0.25">
      <c r="A316" s="8">
        <v>51196</v>
      </c>
      <c r="B316">
        <v>308</v>
      </c>
      <c r="C316" s="5">
        <f t="shared" si="22"/>
        <v>36793.411735362315</v>
      </c>
      <c r="D316" s="4">
        <f t="shared" si="23"/>
        <v>633.45010037667817</v>
      </c>
      <c r="E316" s="4">
        <f t="shared" si="24"/>
        <v>127.85710578040801</v>
      </c>
      <c r="F316" s="4">
        <f t="shared" si="25"/>
        <v>36159.961634985637</v>
      </c>
    </row>
    <row r="317" spans="1:6" x14ac:dyDescent="0.25">
      <c r="A317" s="8">
        <v>51227</v>
      </c>
      <c r="B317">
        <v>309</v>
      </c>
      <c r="C317" s="5">
        <f t="shared" si="22"/>
        <v>36159.961634985637</v>
      </c>
      <c r="D317" s="4">
        <f t="shared" si="23"/>
        <v>635.6513394755093</v>
      </c>
      <c r="E317" s="4">
        <f t="shared" si="24"/>
        <v>125.65586668157687</v>
      </c>
      <c r="F317" s="4">
        <f t="shared" si="25"/>
        <v>35524.310295510128</v>
      </c>
    </row>
    <row r="318" spans="1:6" x14ac:dyDescent="0.25">
      <c r="A318" s="8">
        <v>51257</v>
      </c>
      <c r="B318">
        <v>310</v>
      </c>
      <c r="C318" s="5">
        <f t="shared" si="22"/>
        <v>35524.310295510128</v>
      </c>
      <c r="D318" s="4">
        <f t="shared" si="23"/>
        <v>637.86022788016999</v>
      </c>
      <c r="E318" s="4">
        <f t="shared" si="24"/>
        <v>123.44697827691618</v>
      </c>
      <c r="F318" s="4">
        <f t="shared" si="25"/>
        <v>34886.450067629958</v>
      </c>
    </row>
    <row r="319" spans="1:6" x14ac:dyDescent="0.25">
      <c r="A319" s="8">
        <v>51288</v>
      </c>
      <c r="B319">
        <v>311</v>
      </c>
      <c r="C319" s="5">
        <f t="shared" si="22"/>
        <v>34886.450067629958</v>
      </c>
      <c r="D319" s="4">
        <f t="shared" si="23"/>
        <v>640.07679217204713</v>
      </c>
      <c r="E319" s="4">
        <f t="shared" si="24"/>
        <v>121.23041398503904</v>
      </c>
      <c r="F319" s="4">
        <f t="shared" si="25"/>
        <v>34246.37327545791</v>
      </c>
    </row>
    <row r="320" spans="1:6" x14ac:dyDescent="0.25">
      <c r="A320" s="8">
        <v>51318</v>
      </c>
      <c r="B320">
        <v>312</v>
      </c>
      <c r="C320" s="5">
        <f t="shared" si="22"/>
        <v>34246.37327545791</v>
      </c>
      <c r="D320" s="4">
        <f t="shared" si="23"/>
        <v>642.30105902483047</v>
      </c>
      <c r="E320" s="4">
        <f t="shared" si="24"/>
        <v>119.00614713225571</v>
      </c>
      <c r="F320" s="4">
        <f t="shared" si="25"/>
        <v>33604.07221643308</v>
      </c>
    </row>
    <row r="321" spans="1:6" x14ac:dyDescent="0.25">
      <c r="A321" s="8">
        <v>51349</v>
      </c>
      <c r="B321">
        <v>313</v>
      </c>
      <c r="C321" s="5">
        <f t="shared" si="22"/>
        <v>33604.07221643308</v>
      </c>
      <c r="D321" s="4">
        <f t="shared" si="23"/>
        <v>644.53305520498543</v>
      </c>
      <c r="E321" s="4">
        <f t="shared" si="24"/>
        <v>116.77415095210074</v>
      </c>
      <c r="F321" s="4">
        <f t="shared" si="25"/>
        <v>32959.539161228095</v>
      </c>
    </row>
    <row r="322" spans="1:6" x14ac:dyDescent="0.25">
      <c r="A322" s="8">
        <v>51380</v>
      </c>
      <c r="B322">
        <v>314</v>
      </c>
      <c r="C322" s="5">
        <f t="shared" si="22"/>
        <v>32959.539161228095</v>
      </c>
      <c r="D322" s="4">
        <f t="shared" si="23"/>
        <v>646.77280757180051</v>
      </c>
      <c r="E322" s="4">
        <f t="shared" si="24"/>
        <v>114.53439858528566</v>
      </c>
      <c r="F322" s="4">
        <f t="shared" si="25"/>
        <v>32312.766353656294</v>
      </c>
    </row>
    <row r="323" spans="1:6" x14ac:dyDescent="0.25">
      <c r="A323" s="8">
        <v>51410</v>
      </c>
      <c r="B323">
        <v>315</v>
      </c>
      <c r="C323" s="5">
        <f t="shared" si="22"/>
        <v>32312.766353656294</v>
      </c>
      <c r="D323" s="4">
        <f t="shared" si="23"/>
        <v>649.02034307808935</v>
      </c>
      <c r="E323" s="4">
        <f t="shared" si="24"/>
        <v>112.28686307899682</v>
      </c>
      <c r="F323" s="4">
        <f t="shared" si="25"/>
        <v>31663.746010578205</v>
      </c>
    </row>
    <row r="324" spans="1:6" x14ac:dyDescent="0.25">
      <c r="A324" s="8">
        <v>51441</v>
      </c>
      <c r="B324">
        <v>316</v>
      </c>
      <c r="C324" s="5">
        <f t="shared" si="22"/>
        <v>31663.746010578205</v>
      </c>
      <c r="D324" s="4">
        <f t="shared" si="23"/>
        <v>651.27568877032172</v>
      </c>
      <c r="E324" s="4">
        <f t="shared" si="24"/>
        <v>110.03151738676445</v>
      </c>
      <c r="F324" s="4">
        <f t="shared" si="25"/>
        <v>31012.470321807883</v>
      </c>
    </row>
    <row r="325" spans="1:6" x14ac:dyDescent="0.25">
      <c r="A325" s="8">
        <v>51471</v>
      </c>
      <c r="B325">
        <v>317</v>
      </c>
      <c r="C325" s="5">
        <f t="shared" si="22"/>
        <v>31012.470321807883</v>
      </c>
      <c r="D325" s="4">
        <f t="shared" si="23"/>
        <v>653.53887178880177</v>
      </c>
      <c r="E325" s="4">
        <f t="shared" si="24"/>
        <v>107.7683343682844</v>
      </c>
      <c r="F325" s="4">
        <f t="shared" si="25"/>
        <v>30358.931450019081</v>
      </c>
    </row>
    <row r="326" spans="1:6" x14ac:dyDescent="0.25">
      <c r="A326" s="8">
        <v>51502</v>
      </c>
      <c r="B326">
        <v>318</v>
      </c>
      <c r="C326" s="5">
        <f t="shared" si="22"/>
        <v>30358.931450019081</v>
      </c>
      <c r="D326" s="4">
        <f t="shared" si="23"/>
        <v>655.80991936822466</v>
      </c>
      <c r="E326" s="4">
        <f t="shared" si="24"/>
        <v>105.49728678886152</v>
      </c>
      <c r="F326" s="4">
        <f t="shared" si="25"/>
        <v>29703.121530650857</v>
      </c>
    </row>
    <row r="327" spans="1:6" x14ac:dyDescent="0.25">
      <c r="A327" s="8">
        <v>51533</v>
      </c>
      <c r="B327">
        <v>319</v>
      </c>
      <c r="C327" s="5">
        <f t="shared" si="22"/>
        <v>29703.121530650857</v>
      </c>
      <c r="D327" s="4">
        <f t="shared" si="23"/>
        <v>658.08885883805124</v>
      </c>
      <c r="E327" s="4">
        <f t="shared" si="24"/>
        <v>103.21834731903493</v>
      </c>
      <c r="F327" s="4">
        <f t="shared" si="25"/>
        <v>29045.032671812805</v>
      </c>
    </row>
    <row r="328" spans="1:6" x14ac:dyDescent="0.25">
      <c r="A328" s="8">
        <v>51561</v>
      </c>
      <c r="B328">
        <v>320</v>
      </c>
      <c r="C328" s="5">
        <f t="shared" si="22"/>
        <v>29045.032671812805</v>
      </c>
      <c r="D328" s="4">
        <f t="shared" si="23"/>
        <v>660.37571762253356</v>
      </c>
      <c r="E328" s="4">
        <f t="shared" si="24"/>
        <v>100.93148853455261</v>
      </c>
      <c r="F328" s="4">
        <f t="shared" si="25"/>
        <v>28384.656954190272</v>
      </c>
    </row>
    <row r="329" spans="1:6" x14ac:dyDescent="0.25">
      <c r="A329" s="8">
        <v>51592</v>
      </c>
      <c r="B329">
        <v>321</v>
      </c>
      <c r="C329" s="5">
        <f t="shared" si="22"/>
        <v>28384.656954190272</v>
      </c>
      <c r="D329" s="4">
        <f t="shared" si="23"/>
        <v>662.67052324126053</v>
      </c>
      <c r="E329" s="4">
        <f t="shared" si="24"/>
        <v>98.636682915825645</v>
      </c>
      <c r="F329" s="4">
        <f t="shared" si="25"/>
        <v>27721.986430949011</v>
      </c>
    </row>
    <row r="330" spans="1:6" x14ac:dyDescent="0.25">
      <c r="A330" s="8">
        <v>51622</v>
      </c>
      <c r="B330">
        <v>322</v>
      </c>
      <c r="C330" s="5">
        <f t="shared" si="22"/>
        <v>27721.986430949011</v>
      </c>
      <c r="D330" s="4">
        <f t="shared" si="23"/>
        <v>664.97330330950717</v>
      </c>
      <c r="E330" s="4">
        <f t="shared" si="24"/>
        <v>96.333902847578997</v>
      </c>
      <c r="F330" s="4">
        <f t="shared" si="25"/>
        <v>27057.013127639504</v>
      </c>
    </row>
    <row r="331" spans="1:6" x14ac:dyDescent="0.25">
      <c r="A331" s="8">
        <v>51653</v>
      </c>
      <c r="B331">
        <v>323</v>
      </c>
      <c r="C331" s="5">
        <f t="shared" ref="C331:C368" si="26">+F330</f>
        <v>27057.013127639504</v>
      </c>
      <c r="D331" s="4">
        <f t="shared" ref="D331:D368" si="27">+C331-F331</f>
        <v>667.2840855385075</v>
      </c>
      <c r="E331" s="4">
        <f t="shared" ref="E331:E368" si="28">+$B$6-D331</f>
        <v>94.023120618578673</v>
      </c>
      <c r="F331" s="4">
        <f t="shared" ref="F331:F368" si="29">-PV($B$4/12,($B$5*12)-B331,$B$6,0)</f>
        <v>26389.729042100997</v>
      </c>
    </row>
    <row r="332" spans="1:6" x14ac:dyDescent="0.25">
      <c r="A332" s="8">
        <v>51683</v>
      </c>
      <c r="B332">
        <v>324</v>
      </c>
      <c r="C332" s="5">
        <f t="shared" si="26"/>
        <v>26389.729042100997</v>
      </c>
      <c r="D332" s="4">
        <f t="shared" si="27"/>
        <v>669.60289773576005</v>
      </c>
      <c r="E332" s="4">
        <f t="shared" si="28"/>
        <v>91.704308421326118</v>
      </c>
      <c r="F332" s="4">
        <f t="shared" si="29"/>
        <v>25720.126144365237</v>
      </c>
    </row>
    <row r="333" spans="1:6" x14ac:dyDescent="0.25">
      <c r="A333" s="8">
        <v>51714</v>
      </c>
      <c r="B333">
        <v>325</v>
      </c>
      <c r="C333" s="5">
        <f t="shared" si="26"/>
        <v>25720.126144365237</v>
      </c>
      <c r="D333" s="4">
        <f t="shared" si="27"/>
        <v>671.92976780539175</v>
      </c>
      <c r="E333" s="4">
        <f t="shared" si="28"/>
        <v>89.377438351694423</v>
      </c>
      <c r="F333" s="4">
        <f t="shared" si="29"/>
        <v>25048.196376559845</v>
      </c>
    </row>
    <row r="334" spans="1:6" x14ac:dyDescent="0.25">
      <c r="A334" s="8">
        <v>51745</v>
      </c>
      <c r="B334">
        <v>326</v>
      </c>
      <c r="C334" s="5">
        <f t="shared" si="26"/>
        <v>25048.196376559845</v>
      </c>
      <c r="D334" s="4">
        <f t="shared" si="27"/>
        <v>674.26472374852892</v>
      </c>
      <c r="E334" s="4">
        <f t="shared" si="28"/>
        <v>87.042482408557248</v>
      </c>
      <c r="F334" s="4">
        <f t="shared" si="29"/>
        <v>24373.931652811316</v>
      </c>
    </row>
    <row r="335" spans="1:6" x14ac:dyDescent="0.25">
      <c r="A335" s="8">
        <v>51775</v>
      </c>
      <c r="B335">
        <v>327</v>
      </c>
      <c r="C335" s="5">
        <f t="shared" si="26"/>
        <v>24373.931652811316</v>
      </c>
      <c r="D335" s="4">
        <f t="shared" si="27"/>
        <v>676.60779366354836</v>
      </c>
      <c r="E335" s="4">
        <f t="shared" si="28"/>
        <v>84.699412493537807</v>
      </c>
      <c r="F335" s="4">
        <f t="shared" si="29"/>
        <v>23697.323859147768</v>
      </c>
    </row>
    <row r="336" spans="1:6" x14ac:dyDescent="0.25">
      <c r="A336" s="8">
        <v>51806</v>
      </c>
      <c r="B336">
        <v>328</v>
      </c>
      <c r="C336" s="5">
        <f t="shared" si="26"/>
        <v>23697.323859147768</v>
      </c>
      <c r="D336" s="4">
        <f t="shared" si="27"/>
        <v>678.95900574651751</v>
      </c>
      <c r="E336" s="4">
        <f t="shared" si="28"/>
        <v>82.348200410568666</v>
      </c>
      <c r="F336" s="4">
        <f t="shared" si="29"/>
        <v>23018.36485340125</v>
      </c>
    </row>
    <row r="337" spans="1:6" x14ac:dyDescent="0.25">
      <c r="A337" s="8">
        <v>51836</v>
      </c>
      <c r="B337">
        <v>329</v>
      </c>
      <c r="C337" s="5">
        <f t="shared" si="26"/>
        <v>23018.36485340125</v>
      </c>
      <c r="D337" s="4">
        <f t="shared" si="27"/>
        <v>681.31838829151093</v>
      </c>
      <c r="E337" s="4">
        <f t="shared" si="28"/>
        <v>79.988817865575243</v>
      </c>
      <c r="F337" s="4">
        <f t="shared" si="29"/>
        <v>22337.046465109739</v>
      </c>
    </row>
    <row r="338" spans="1:6" x14ac:dyDescent="0.25">
      <c r="A338" s="8">
        <v>51867</v>
      </c>
      <c r="B338">
        <v>330</v>
      </c>
      <c r="C338" s="5">
        <f t="shared" si="26"/>
        <v>22337.046465109739</v>
      </c>
      <c r="D338" s="4">
        <f t="shared" si="27"/>
        <v>683.68596969081045</v>
      </c>
      <c r="E338" s="4">
        <f t="shared" si="28"/>
        <v>77.621236466275718</v>
      </c>
      <c r="F338" s="4">
        <f t="shared" si="29"/>
        <v>21653.360495418929</v>
      </c>
    </row>
    <row r="339" spans="1:6" x14ac:dyDescent="0.25">
      <c r="A339" s="8">
        <v>51898</v>
      </c>
      <c r="B339">
        <v>331</v>
      </c>
      <c r="C339" s="5">
        <f t="shared" si="26"/>
        <v>21653.360495418929</v>
      </c>
      <c r="D339" s="4">
        <f t="shared" si="27"/>
        <v>686.06177843549085</v>
      </c>
      <c r="E339" s="4">
        <f t="shared" si="28"/>
        <v>75.24542772159532</v>
      </c>
      <c r="F339" s="4">
        <f t="shared" si="29"/>
        <v>20967.298716983438</v>
      </c>
    </row>
    <row r="340" spans="1:6" x14ac:dyDescent="0.25">
      <c r="A340" s="8">
        <v>51926</v>
      </c>
      <c r="B340">
        <v>332</v>
      </c>
      <c r="C340" s="5">
        <f t="shared" si="26"/>
        <v>20967.298716983438</v>
      </c>
      <c r="D340" s="4">
        <f t="shared" si="27"/>
        <v>688.44584311553626</v>
      </c>
      <c r="E340" s="4">
        <f t="shared" si="28"/>
        <v>72.861363041549907</v>
      </c>
      <c r="F340" s="4">
        <f t="shared" si="29"/>
        <v>20278.852873867902</v>
      </c>
    </row>
    <row r="341" spans="1:6" x14ac:dyDescent="0.25">
      <c r="A341" s="8">
        <v>51957</v>
      </c>
      <c r="B341">
        <v>333</v>
      </c>
      <c r="C341" s="5">
        <f t="shared" si="26"/>
        <v>20278.852873867902</v>
      </c>
      <c r="D341" s="4">
        <f t="shared" si="27"/>
        <v>690.83819242037134</v>
      </c>
      <c r="E341" s="4">
        <f t="shared" si="28"/>
        <v>70.469013736714828</v>
      </c>
      <c r="F341" s="4">
        <f t="shared" si="29"/>
        <v>19588.01468144753</v>
      </c>
    </row>
    <row r="342" spans="1:6" x14ac:dyDescent="0.25">
      <c r="A342" s="8">
        <v>51987</v>
      </c>
      <c r="B342">
        <v>334</v>
      </c>
      <c r="C342" s="5">
        <f t="shared" si="26"/>
        <v>19588.01468144753</v>
      </c>
      <c r="D342" s="4">
        <f t="shared" si="27"/>
        <v>693.23885513904679</v>
      </c>
      <c r="E342" s="4">
        <f t="shared" si="28"/>
        <v>68.06835101803938</v>
      </c>
      <c r="F342" s="4">
        <f t="shared" si="29"/>
        <v>18894.775826308483</v>
      </c>
    </row>
    <row r="343" spans="1:6" x14ac:dyDescent="0.25">
      <c r="A343" s="8">
        <v>52018</v>
      </c>
      <c r="B343">
        <v>335</v>
      </c>
      <c r="C343" s="5">
        <f t="shared" si="26"/>
        <v>18894.775826308483</v>
      </c>
      <c r="D343" s="4">
        <f t="shared" si="27"/>
        <v>695.64786016059224</v>
      </c>
      <c r="E343" s="4">
        <f t="shared" si="28"/>
        <v>65.659345996493926</v>
      </c>
      <c r="F343" s="4">
        <f t="shared" si="29"/>
        <v>18199.127966147891</v>
      </c>
    </row>
    <row r="344" spans="1:6" x14ac:dyDescent="0.25">
      <c r="A344" s="8">
        <v>52048</v>
      </c>
      <c r="B344">
        <v>336</v>
      </c>
      <c r="C344" s="5">
        <f t="shared" si="26"/>
        <v>18199.127966147891</v>
      </c>
      <c r="D344" s="4">
        <f t="shared" si="27"/>
        <v>698.06523647471113</v>
      </c>
      <c r="E344" s="4">
        <f t="shared" si="28"/>
        <v>63.241969682375043</v>
      </c>
      <c r="F344" s="4">
        <f t="shared" si="29"/>
        <v>17501.06272967318</v>
      </c>
    </row>
    <row r="345" spans="1:6" x14ac:dyDescent="0.25">
      <c r="A345" s="8">
        <v>52079</v>
      </c>
      <c r="B345">
        <v>337</v>
      </c>
      <c r="C345" s="5">
        <f t="shared" si="26"/>
        <v>17501.06272967318</v>
      </c>
      <c r="D345" s="4">
        <f t="shared" si="27"/>
        <v>700.49101317151508</v>
      </c>
      <c r="E345" s="4">
        <f t="shared" si="28"/>
        <v>60.816192985571092</v>
      </c>
      <c r="F345" s="4">
        <f t="shared" si="29"/>
        <v>16800.571716501665</v>
      </c>
    </row>
    <row r="346" spans="1:6" x14ac:dyDescent="0.25">
      <c r="A346" s="8">
        <v>52110</v>
      </c>
      <c r="B346">
        <v>338</v>
      </c>
      <c r="C346" s="5">
        <f t="shared" si="26"/>
        <v>16800.571716501665</v>
      </c>
      <c r="D346" s="4">
        <f t="shared" si="27"/>
        <v>702.92521944219516</v>
      </c>
      <c r="E346" s="4">
        <f t="shared" si="28"/>
        <v>58.381986714891013</v>
      </c>
      <c r="F346" s="4">
        <f t="shared" si="29"/>
        <v>16097.64649705947</v>
      </c>
    </row>
    <row r="347" spans="1:6" x14ac:dyDescent="0.25">
      <c r="A347" s="8">
        <v>52140</v>
      </c>
      <c r="B347">
        <v>339</v>
      </c>
      <c r="C347" s="5">
        <f t="shared" si="26"/>
        <v>16097.64649705947</v>
      </c>
      <c r="D347" s="4">
        <f t="shared" si="27"/>
        <v>705.36788457977673</v>
      </c>
      <c r="E347" s="4">
        <f t="shared" si="28"/>
        <v>55.939321577309443</v>
      </c>
      <c r="F347" s="4">
        <f t="shared" si="29"/>
        <v>15392.278612479693</v>
      </c>
    </row>
    <row r="348" spans="1:6" x14ac:dyDescent="0.25">
      <c r="A348" s="8">
        <v>52171</v>
      </c>
      <c r="B348">
        <v>340</v>
      </c>
      <c r="C348" s="5">
        <f t="shared" si="26"/>
        <v>15392.278612479693</v>
      </c>
      <c r="D348" s="4">
        <f t="shared" si="27"/>
        <v>707.81903797867926</v>
      </c>
      <c r="E348" s="4">
        <f t="shared" si="28"/>
        <v>53.488168178406909</v>
      </c>
      <c r="F348" s="4">
        <f t="shared" si="29"/>
        <v>14684.459574501014</v>
      </c>
    </row>
    <row r="349" spans="1:6" x14ac:dyDescent="0.25">
      <c r="A349" s="8">
        <v>52201</v>
      </c>
      <c r="B349">
        <v>341</v>
      </c>
      <c r="C349" s="5">
        <f t="shared" si="26"/>
        <v>14684.459574501014</v>
      </c>
      <c r="D349" s="4">
        <f t="shared" si="27"/>
        <v>710.27870913569677</v>
      </c>
      <c r="E349" s="4">
        <f t="shared" si="28"/>
        <v>51.028497021389398</v>
      </c>
      <c r="F349" s="4">
        <f t="shared" si="29"/>
        <v>13974.180865365317</v>
      </c>
    </row>
    <row r="350" spans="1:6" x14ac:dyDescent="0.25">
      <c r="A350" s="8">
        <v>52232</v>
      </c>
      <c r="B350">
        <v>342</v>
      </c>
      <c r="C350" s="5">
        <f t="shared" si="26"/>
        <v>13974.180865365317</v>
      </c>
      <c r="D350" s="4">
        <f t="shared" si="27"/>
        <v>712.7469276499105</v>
      </c>
      <c r="E350" s="4">
        <f t="shared" si="28"/>
        <v>48.560278507175667</v>
      </c>
      <c r="F350" s="4">
        <f t="shared" si="29"/>
        <v>13261.433937715407</v>
      </c>
    </row>
    <row r="351" spans="1:6" x14ac:dyDescent="0.25">
      <c r="A351" s="8">
        <v>52263</v>
      </c>
      <c r="B351">
        <v>343</v>
      </c>
      <c r="C351" s="5">
        <f t="shared" si="26"/>
        <v>13261.433937715407</v>
      </c>
      <c r="D351" s="4">
        <f t="shared" si="27"/>
        <v>715.22372322349111</v>
      </c>
      <c r="E351" s="4">
        <f t="shared" si="28"/>
        <v>46.083482933595064</v>
      </c>
      <c r="F351" s="4">
        <f t="shared" si="29"/>
        <v>12546.210214491915</v>
      </c>
    </row>
    <row r="352" spans="1:6" x14ac:dyDescent="0.25">
      <c r="A352" s="8">
        <v>52291</v>
      </c>
      <c r="B352">
        <v>344</v>
      </c>
      <c r="C352" s="5">
        <f t="shared" si="26"/>
        <v>12546.210214491915</v>
      </c>
      <c r="D352" s="4">
        <f t="shared" si="27"/>
        <v>717.70912566170227</v>
      </c>
      <c r="E352" s="4">
        <f t="shared" si="28"/>
        <v>43.598080495383897</v>
      </c>
      <c r="F352" s="4">
        <f t="shared" si="29"/>
        <v>11828.501088830213</v>
      </c>
    </row>
    <row r="353" spans="1:6" x14ac:dyDescent="0.25">
      <c r="A353" s="8">
        <v>52322</v>
      </c>
      <c r="B353">
        <v>345</v>
      </c>
      <c r="C353" s="5">
        <f t="shared" si="26"/>
        <v>11828.501088830213</v>
      </c>
      <c r="D353" s="4">
        <f t="shared" si="27"/>
        <v>720.20316487340642</v>
      </c>
      <c r="E353" s="4">
        <f t="shared" si="28"/>
        <v>41.104041283679749</v>
      </c>
      <c r="F353" s="4">
        <f t="shared" si="29"/>
        <v>11108.297923956807</v>
      </c>
    </row>
    <row r="354" spans="1:6" x14ac:dyDescent="0.25">
      <c r="A354" s="8">
        <v>52352</v>
      </c>
      <c r="B354">
        <v>346</v>
      </c>
      <c r="C354" s="5">
        <f t="shared" si="26"/>
        <v>11108.297923956807</v>
      </c>
      <c r="D354" s="4">
        <f t="shared" si="27"/>
        <v>722.70587087131025</v>
      </c>
      <c r="E354" s="4">
        <f t="shared" si="28"/>
        <v>38.601335285775917</v>
      </c>
      <c r="F354" s="4">
        <f t="shared" si="29"/>
        <v>10385.592053085496</v>
      </c>
    </row>
    <row r="355" spans="1:6" x14ac:dyDescent="0.25">
      <c r="A355" s="8">
        <v>52383</v>
      </c>
      <c r="B355">
        <v>347</v>
      </c>
      <c r="C355" s="5">
        <f t="shared" si="26"/>
        <v>10385.592053085496</v>
      </c>
      <c r="D355" s="4">
        <f t="shared" si="27"/>
        <v>725.21727377257957</v>
      </c>
      <c r="E355" s="4">
        <f t="shared" si="28"/>
        <v>36.089932384506596</v>
      </c>
      <c r="F355" s="4">
        <f t="shared" si="29"/>
        <v>9660.3747793129169</v>
      </c>
    </row>
    <row r="356" spans="1:6" x14ac:dyDescent="0.25">
      <c r="A356" s="8">
        <v>52413</v>
      </c>
      <c r="B356">
        <v>348</v>
      </c>
      <c r="C356" s="5">
        <f t="shared" si="26"/>
        <v>9660.3747793129169</v>
      </c>
      <c r="D356" s="4">
        <f t="shared" si="27"/>
        <v>727.7374037989448</v>
      </c>
      <c r="E356" s="4">
        <f t="shared" si="28"/>
        <v>33.569802358141374</v>
      </c>
      <c r="F356" s="4">
        <f t="shared" si="29"/>
        <v>8932.6373755139721</v>
      </c>
    </row>
    <row r="357" spans="1:6" x14ac:dyDescent="0.25">
      <c r="A357" s="8">
        <v>52444</v>
      </c>
      <c r="B357">
        <v>349</v>
      </c>
      <c r="C357" s="5">
        <f t="shared" si="26"/>
        <v>8932.6373755139721</v>
      </c>
      <c r="D357" s="4">
        <f t="shared" si="27"/>
        <v>730.26629127716114</v>
      </c>
      <c r="E357" s="4">
        <f t="shared" si="28"/>
        <v>31.040914879925026</v>
      </c>
      <c r="F357" s="4">
        <f t="shared" si="29"/>
        <v>8202.3710842368109</v>
      </c>
    </row>
    <row r="358" spans="1:6" x14ac:dyDescent="0.25">
      <c r="A358" s="8">
        <v>52475</v>
      </c>
      <c r="B358">
        <v>350</v>
      </c>
      <c r="C358" s="5">
        <f t="shared" si="26"/>
        <v>8202.3710842368109</v>
      </c>
      <c r="D358" s="4">
        <f t="shared" si="27"/>
        <v>732.80396663934607</v>
      </c>
      <c r="E358" s="4">
        <f t="shared" si="28"/>
        <v>28.503239517740099</v>
      </c>
      <c r="F358" s="4">
        <f t="shared" si="29"/>
        <v>7469.5671175974649</v>
      </c>
    </row>
    <row r="359" spans="1:6" x14ac:dyDescent="0.25">
      <c r="A359" s="8">
        <v>52505</v>
      </c>
      <c r="B359">
        <v>351</v>
      </c>
      <c r="C359" s="5">
        <f t="shared" si="26"/>
        <v>7469.5671175974649</v>
      </c>
      <c r="D359" s="4">
        <f t="shared" si="27"/>
        <v>735.35046042338126</v>
      </c>
      <c r="E359" s="4">
        <f t="shared" si="28"/>
        <v>25.956745733704906</v>
      </c>
      <c r="F359" s="4">
        <f t="shared" si="29"/>
        <v>6734.2166571740836</v>
      </c>
    </row>
    <row r="360" spans="1:6" x14ac:dyDescent="0.25">
      <c r="A360" s="8">
        <v>52536</v>
      </c>
      <c r="B360">
        <v>352</v>
      </c>
      <c r="C360" s="5">
        <f t="shared" si="26"/>
        <v>6734.2166571740836</v>
      </c>
      <c r="D360" s="4">
        <f t="shared" si="27"/>
        <v>737.90580327340012</v>
      </c>
      <c r="E360" s="4">
        <f t="shared" si="28"/>
        <v>23.401402883686046</v>
      </c>
      <c r="F360" s="4">
        <f t="shared" si="29"/>
        <v>5996.3108539006835</v>
      </c>
    </row>
    <row r="361" spans="1:6" x14ac:dyDescent="0.25">
      <c r="A361" s="8">
        <v>52566</v>
      </c>
      <c r="B361">
        <v>353</v>
      </c>
      <c r="C361" s="5">
        <f t="shared" si="26"/>
        <v>5996.3108539006835</v>
      </c>
      <c r="D361" s="4">
        <f t="shared" si="27"/>
        <v>740.47002593978414</v>
      </c>
      <c r="E361" s="4">
        <f t="shared" si="28"/>
        <v>20.837180217302034</v>
      </c>
      <c r="F361" s="4">
        <f t="shared" si="29"/>
        <v>5255.8408279608993</v>
      </c>
    </row>
    <row r="362" spans="1:6" x14ac:dyDescent="0.25">
      <c r="A362" s="8">
        <v>52597</v>
      </c>
      <c r="B362">
        <v>354</v>
      </c>
      <c r="C362" s="5">
        <f t="shared" si="26"/>
        <v>5255.8408279608993</v>
      </c>
      <c r="D362" s="4">
        <f t="shared" si="27"/>
        <v>743.04315927990501</v>
      </c>
      <c r="E362" s="4">
        <f t="shared" si="28"/>
        <v>18.264046877181158</v>
      </c>
      <c r="F362" s="4">
        <f t="shared" si="29"/>
        <v>4512.7976686809943</v>
      </c>
    </row>
    <row r="363" spans="1:6" x14ac:dyDescent="0.25">
      <c r="A363" s="8">
        <v>52628</v>
      </c>
      <c r="B363">
        <v>355</v>
      </c>
      <c r="C363" s="5">
        <f t="shared" si="26"/>
        <v>4512.7976686809943</v>
      </c>
      <c r="D363" s="4">
        <f t="shared" si="27"/>
        <v>745.62523425836025</v>
      </c>
      <c r="E363" s="4">
        <f t="shared" si="28"/>
        <v>15.681971898725919</v>
      </c>
      <c r="F363" s="4">
        <f t="shared" si="29"/>
        <v>3767.1724344226341</v>
      </c>
    </row>
    <row r="364" spans="1:6" x14ac:dyDescent="0.25">
      <c r="A364" s="8">
        <v>52657</v>
      </c>
      <c r="B364">
        <v>356</v>
      </c>
      <c r="C364" s="5">
        <f t="shared" si="26"/>
        <v>3767.1724344226341</v>
      </c>
      <c r="D364" s="4">
        <f t="shared" si="27"/>
        <v>748.21628194744972</v>
      </c>
      <c r="E364" s="4">
        <f t="shared" si="28"/>
        <v>13.090924209636455</v>
      </c>
      <c r="F364" s="4">
        <f t="shared" si="29"/>
        <v>3018.9561524751844</v>
      </c>
    </row>
    <row r="365" spans="1:6" x14ac:dyDescent="0.25">
      <c r="A365" s="8">
        <v>52688</v>
      </c>
      <c r="B365">
        <v>357</v>
      </c>
      <c r="C365" s="5">
        <f t="shared" si="26"/>
        <v>3018.9561524751844</v>
      </c>
      <c r="D365" s="4">
        <f t="shared" si="27"/>
        <v>750.81633352720974</v>
      </c>
      <c r="E365" s="4">
        <f t="shared" si="28"/>
        <v>10.490872629876435</v>
      </c>
      <c r="F365" s="4">
        <f t="shared" si="29"/>
        <v>2268.1398189479746</v>
      </c>
    </row>
    <row r="366" spans="1:6" x14ac:dyDescent="0.25">
      <c r="A366" s="8">
        <v>52718</v>
      </c>
      <c r="B366">
        <v>358</v>
      </c>
      <c r="C366" s="5">
        <f t="shared" si="26"/>
        <v>2268.1398189479746</v>
      </c>
      <c r="D366" s="4">
        <f t="shared" si="27"/>
        <v>753.42542028622461</v>
      </c>
      <c r="E366" s="4">
        <f t="shared" si="28"/>
        <v>7.8817858708615631</v>
      </c>
      <c r="F366" s="4">
        <f t="shared" si="29"/>
        <v>1514.71439866175</v>
      </c>
    </row>
    <row r="367" spans="1:6" x14ac:dyDescent="0.25">
      <c r="A367" s="8">
        <v>52749</v>
      </c>
      <c r="B367">
        <v>359</v>
      </c>
      <c r="C367" s="5">
        <f t="shared" si="26"/>
        <v>1514.71439866175</v>
      </c>
      <c r="D367" s="4">
        <f t="shared" si="27"/>
        <v>756.04357362170106</v>
      </c>
      <c r="E367" s="4">
        <f t="shared" si="28"/>
        <v>5.2636325353851134</v>
      </c>
      <c r="F367" s="4">
        <f t="shared" si="29"/>
        <v>758.67082504004895</v>
      </c>
    </row>
    <row r="368" spans="1:6" x14ac:dyDescent="0.25">
      <c r="A368" s="8">
        <v>52779</v>
      </c>
      <c r="B368">
        <v>360</v>
      </c>
      <c r="C368" s="5">
        <f t="shared" si="26"/>
        <v>758.67082504004895</v>
      </c>
      <c r="D368" s="4">
        <f t="shared" si="27"/>
        <v>758.67082504004895</v>
      </c>
      <c r="E368" s="4">
        <f t="shared" si="28"/>
        <v>2.6363811170372173</v>
      </c>
      <c r="F368" s="4">
        <f t="shared" si="29"/>
        <v>0</v>
      </c>
    </row>
  </sheetData>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72F28-0A21-4BE3-A4C6-B2FC9267C0C6}">
  <dimension ref="A1:N255"/>
  <sheetViews>
    <sheetView workbookViewId="0">
      <pane ySplit="1" topLeftCell="A2" activePane="bottomLeft" state="frozenSplit"/>
      <selection pane="bottomLeft" activeCell="M2" sqref="M2"/>
    </sheetView>
  </sheetViews>
  <sheetFormatPr defaultRowHeight="15" x14ac:dyDescent="0.25"/>
  <cols>
    <col min="1" max="1" width="13.28515625" customWidth="1"/>
    <col min="2" max="2" width="11.5703125" bestFit="1" customWidth="1"/>
    <col min="3" max="3" width="11.5703125" customWidth="1"/>
    <col min="4" max="4" width="2" customWidth="1"/>
    <col min="5" max="5" width="11.7109375" customWidth="1"/>
    <col min="7" max="7" width="11.42578125" customWidth="1"/>
    <col min="8" max="8" width="11.5703125" bestFit="1" customWidth="1"/>
    <col min="9" max="9" width="12.28515625" bestFit="1" customWidth="1"/>
    <col min="10" max="10" width="12.85546875" bestFit="1" customWidth="1"/>
    <col min="13" max="13" width="32.7109375" bestFit="1" customWidth="1"/>
    <col min="14" max="14" width="11.5703125" bestFit="1" customWidth="1"/>
  </cols>
  <sheetData>
    <row r="1" spans="1:14" ht="45" x14ac:dyDescent="0.25">
      <c r="A1" s="49" t="s">
        <v>38</v>
      </c>
      <c r="B1" s="10" t="s">
        <v>11</v>
      </c>
      <c r="C1" s="10" t="s">
        <v>13</v>
      </c>
      <c r="E1" s="11" t="s">
        <v>46</v>
      </c>
      <c r="F1" s="12" t="s">
        <v>7</v>
      </c>
      <c r="G1" s="12" t="s">
        <v>8</v>
      </c>
      <c r="H1" s="11" t="s">
        <v>47</v>
      </c>
      <c r="I1" s="17" t="s">
        <v>12</v>
      </c>
      <c r="J1" s="11" t="s">
        <v>14</v>
      </c>
    </row>
    <row r="2" spans="1:14" x14ac:dyDescent="0.25">
      <c r="A2">
        <v>2015</v>
      </c>
      <c r="B2" s="13">
        <f>+'Historical Amortization'!G21</f>
        <v>240500</v>
      </c>
      <c r="C2" s="13">
        <f>+'Historical Amortization'!H21</f>
        <v>67918.802510667971</v>
      </c>
      <c r="E2" s="5">
        <f>+'Historical Amortization'!C21</f>
        <v>153568.85293155198</v>
      </c>
      <c r="F2" s="5">
        <f>+'Historical Amortization'!D21</f>
        <v>227.65544221995515</v>
      </c>
      <c r="G2" s="5">
        <f>+'Historical Amortization'!E21</f>
        <v>533.65176393713102</v>
      </c>
      <c r="H2" s="5">
        <f>+'Historical Amortization'!F21</f>
        <v>153341.19748933203</v>
      </c>
      <c r="I2" s="13">
        <f>+'Historical Amortization'!I21</f>
        <v>45200</v>
      </c>
      <c r="J2" s="16">
        <f>+'Historical Amortization'!J21</f>
        <v>0.23143881208397338</v>
      </c>
      <c r="M2" t="s">
        <v>49</v>
      </c>
      <c r="N2" s="4">
        <f>'Hypothetical assumptions 10 yrs'!C24</f>
        <v>222040.73209792288</v>
      </c>
    </row>
    <row r="3" spans="1:14" x14ac:dyDescent="0.25">
      <c r="A3">
        <f t="shared" ref="A3:A11" si="0">+A2+1</f>
        <v>2016</v>
      </c>
      <c r="B3" s="9">
        <f>+'Historical Amortization'!G33</f>
        <v>306200</v>
      </c>
      <c r="C3" s="9">
        <f>+'Historical Amortization'!H33</f>
        <v>131157.16693566152</v>
      </c>
      <c r="E3" s="5">
        <f>+'Historical Amortization'!C33</f>
        <v>150784.16529609164</v>
      </c>
      <c r="F3" s="5">
        <f>+'Historical Amortization'!D33</f>
        <v>237.33223175315652</v>
      </c>
      <c r="G3" s="5">
        <f>+'Historical Amortization'!E33</f>
        <v>523.97497440392965</v>
      </c>
      <c r="H3" s="5">
        <f>+'Historical Amortization'!F33</f>
        <v>150546.83306433848</v>
      </c>
      <c r="I3" s="13">
        <f>+'Historical Amortization'!I33</f>
        <v>110900</v>
      </c>
      <c r="J3" s="16">
        <f>+'Historical Amortization'!J33</f>
        <v>0.56784434203789047</v>
      </c>
      <c r="M3" t="s">
        <v>49</v>
      </c>
      <c r="N3" s="16">
        <f>'Hypothetical assumptions 10 yrs'!C25</f>
        <v>0.31405409671463813</v>
      </c>
    </row>
    <row r="4" spans="1:14" x14ac:dyDescent="0.25">
      <c r="A4">
        <f t="shared" si="0"/>
        <v>2017</v>
      </c>
      <c r="B4" s="9">
        <f>+'Historical Amortization'!G45</f>
        <v>292500</v>
      </c>
      <c r="C4" s="9">
        <f>+'Historical Amortization'!H45</f>
        <v>121466.30944105636</v>
      </c>
      <c r="E4" s="5">
        <f>+'Historical Amortization'!C45</f>
        <v>147881.11090470687</v>
      </c>
      <c r="F4" s="5">
        <f>+'Historical Amortization'!D45</f>
        <v>247.42034576323931</v>
      </c>
      <c r="G4" s="5">
        <f>+'Historical Amortization'!E45</f>
        <v>513.88686039384686</v>
      </c>
      <c r="H4" s="5">
        <f>+'Historical Amortization'!F45</f>
        <v>147633.69055894364</v>
      </c>
      <c r="I4" s="13">
        <f>+'Historical Amortization'!I45</f>
        <v>97200</v>
      </c>
      <c r="J4" s="16">
        <f>+'Historical Amortization'!J45</f>
        <v>0.49769585253456222</v>
      </c>
      <c r="N4" s="16"/>
    </row>
    <row r="5" spans="1:14" x14ac:dyDescent="0.25">
      <c r="A5">
        <f t="shared" si="0"/>
        <v>2018</v>
      </c>
      <c r="B5" s="9">
        <f>+'Historical Amortization'!G57</f>
        <v>301500</v>
      </c>
      <c r="C5" s="9">
        <f>+'Historical Amortization'!H57</f>
        <v>132783.27884305475</v>
      </c>
      <c r="E5" s="5">
        <f>+'Historical Amortization'!C57</f>
        <v>144854.65842507518</v>
      </c>
      <c r="F5" s="5">
        <f>+'Historical Amortization'!D57</f>
        <v>257.93726812992827</v>
      </c>
      <c r="G5" s="5">
        <f>+'Historical Amortization'!E57</f>
        <v>503.3699380271579</v>
      </c>
      <c r="H5" s="5">
        <f>+'Historical Amortization'!F57</f>
        <v>144596.72115694525</v>
      </c>
      <c r="I5" s="13">
        <f>+'Historical Amortization'!I57</f>
        <v>106200</v>
      </c>
      <c r="J5" s="16">
        <f>+'Historical Amortization'!J57</f>
        <v>0.54377880184331795</v>
      </c>
      <c r="M5" t="s">
        <v>50</v>
      </c>
      <c r="N5" s="4">
        <f>'Hypothetical assumptions 10 yrs'!C27</f>
        <v>159155.38550150339</v>
      </c>
    </row>
    <row r="6" spans="1:14" x14ac:dyDescent="0.25">
      <c r="A6">
        <f t="shared" si="0"/>
        <v>2019</v>
      </c>
      <c r="B6" s="9">
        <f>+'Historical Amortization'!G69</f>
        <v>321700</v>
      </c>
      <c r="C6" s="9">
        <f>+'Historical Amortization'!H69</f>
        <v>154533.33856433304</v>
      </c>
      <c r="E6" s="5">
        <f>+'Historical Amortization'!C69</f>
        <v>141699.5626615751</v>
      </c>
      <c r="F6" s="5">
        <f>+'Historical Amortization'!D69</f>
        <v>268.90122590813553</v>
      </c>
      <c r="G6" s="5">
        <f>+'Historical Amortization'!E69</f>
        <v>492.40598024895064</v>
      </c>
      <c r="H6" s="5">
        <f>+'Historical Amortization'!F69</f>
        <v>141430.66143566696</v>
      </c>
      <c r="I6" s="13">
        <f>+'Historical Amortization'!I69</f>
        <v>126400</v>
      </c>
      <c r="J6" s="16">
        <f>+'Historical Amortization'!J69</f>
        <v>0.64720942140296978</v>
      </c>
      <c r="M6" t="s">
        <v>50</v>
      </c>
      <c r="N6" s="16">
        <f>'Hypothetical assumptions 10 yrs'!C28</f>
        <v>0.31405409671464168</v>
      </c>
    </row>
    <row r="7" spans="1:14" x14ac:dyDescent="0.25">
      <c r="A7">
        <f t="shared" si="0"/>
        <v>2020</v>
      </c>
      <c r="B7" s="9">
        <f>+'Historical Amortization'!G81</f>
        <v>333300</v>
      </c>
      <c r="C7" s="9">
        <f>+'Historical Amortization'!H81</f>
        <v>168505.97575616802</v>
      </c>
      <c r="E7" s="5">
        <f>+'Historical Amortization'!C81</f>
        <v>138410.35546474907</v>
      </c>
      <c r="F7" s="5">
        <f>+'Historical Amortization'!D81</f>
        <v>280.33122091708356</v>
      </c>
      <c r="G7" s="5">
        <f>+'Historical Amortization'!E81</f>
        <v>480.97598524000261</v>
      </c>
      <c r="H7" s="5">
        <f>+'Historical Amortization'!F81</f>
        <v>138130.02424383198</v>
      </c>
      <c r="I7" s="13">
        <f>+'Historical Amortization'!I81</f>
        <v>138000</v>
      </c>
      <c r="J7" s="16">
        <f>+'Historical Amortization'!J81</f>
        <v>0.70660522273425497</v>
      </c>
    </row>
    <row r="8" spans="1:14" x14ac:dyDescent="0.25">
      <c r="A8">
        <f t="shared" si="0"/>
        <v>2021</v>
      </c>
      <c r="B8" s="9">
        <f>+'Historical Amortization'!G93</f>
        <v>373600</v>
      </c>
      <c r="C8" s="9">
        <f>+'Historical Amortization'!H93</f>
        <v>209022.91080831099</v>
      </c>
      <c r="E8" s="5">
        <f>+'Historical Amortization'!C93</f>
        <v>134981.33625436219</v>
      </c>
      <c r="F8" s="5">
        <f>+'Historical Amortization'!D93</f>
        <v>292.24706267318106</v>
      </c>
      <c r="G8" s="5">
        <f>+'Historical Amortization'!E93</f>
        <v>469.06014348390511</v>
      </c>
      <c r="H8" s="5">
        <f>+'Historical Amortization'!F93</f>
        <v>134689.08919168901</v>
      </c>
      <c r="I8" s="13">
        <f>+'Historical Amortization'!I93</f>
        <v>178300</v>
      </c>
      <c r="J8" s="16">
        <f>+'Historical Amortization'!J93</f>
        <v>0.91295442908346136</v>
      </c>
      <c r="M8" t="s">
        <v>25</v>
      </c>
      <c r="N8" s="4">
        <f>'Hypothetical assumptions 10 yrs'!C32</f>
        <v>94631.898225948622</v>
      </c>
    </row>
    <row r="9" spans="1:14" x14ac:dyDescent="0.25">
      <c r="A9">
        <f t="shared" si="0"/>
        <v>2022</v>
      </c>
      <c r="B9" s="9">
        <f>+'Historical Amortization'!G105</f>
        <v>509100</v>
      </c>
      <c r="C9" s="9">
        <f>+'Historical Amortization'!H105</f>
        <v>337270.10726309114</v>
      </c>
      <c r="E9" s="5">
        <f>+'Historical Amortization'!C105</f>
        <v>131406.56213963073</v>
      </c>
      <c r="F9" s="5">
        <f>+'Historical Amortization'!D105</f>
        <v>304.66940272189095</v>
      </c>
      <c r="G9" s="5">
        <f>+'Historical Amortization'!E105</f>
        <v>456.63780343519522</v>
      </c>
      <c r="H9" s="5">
        <f>+'Historical Amortization'!F105</f>
        <v>131101.89273690883</v>
      </c>
      <c r="I9" s="13">
        <f>+'Historical Amortization'!I105</f>
        <v>313800</v>
      </c>
      <c r="J9" s="16">
        <f>+'Historical Amortization'!J105</f>
        <v>1.6067588325652842</v>
      </c>
      <c r="M9" t="str">
        <f>'Hypothetical assumptions 10 yrs'!B30</f>
        <v>S&amp;P 500</v>
      </c>
      <c r="N9" s="16">
        <f>'Hypothetical assumptions 10 yrs'!C30</f>
        <v>0.1258</v>
      </c>
    </row>
    <row r="10" spans="1:14" x14ac:dyDescent="0.25">
      <c r="A10">
        <f t="shared" si="0"/>
        <v>2023</v>
      </c>
      <c r="B10" s="9">
        <f>+'Historical Amortization'!G117</f>
        <v>506100</v>
      </c>
      <c r="C10" s="9">
        <f>+'Historical Amortization'!H117</f>
        <v>338249.78215093119</v>
      </c>
      <c r="E10" s="5">
        <f>+'Historical Amortization'!C117</f>
        <v>127679.83761949818</v>
      </c>
      <c r="F10" s="5">
        <f>+'Historical Amortization'!D117</f>
        <v>317.6197704293445</v>
      </c>
      <c r="G10" s="5">
        <f>+'Historical Amortization'!E117</f>
        <v>443.68743572774167</v>
      </c>
      <c r="H10" s="5">
        <f>+'Historical Amortization'!F117</f>
        <v>127362.21784906884</v>
      </c>
      <c r="I10" s="13">
        <f>+'Historical Amortization'!I117</f>
        <v>310800</v>
      </c>
      <c r="J10" s="16">
        <f>+'Historical Amortization'!J117</f>
        <v>1.5913978494623655</v>
      </c>
    </row>
    <row r="11" spans="1:14" x14ac:dyDescent="0.25">
      <c r="A11">
        <f t="shared" si="0"/>
        <v>2024</v>
      </c>
      <c r="B11" s="9">
        <f>+'Historical Amortization'!G129</f>
        <v>484500</v>
      </c>
      <c r="C11" s="9">
        <f>+'Historical Amortization'!H129</f>
        <v>322276.41676518676</v>
      </c>
      <c r="E11" s="5">
        <f>+'Historical Amortization'!C129</f>
        <v>123794.70384510855</v>
      </c>
      <c r="F11" s="5">
        <f>+'Historical Amortization'!D129</f>
        <v>331.12061029532924</v>
      </c>
      <c r="G11" s="5">
        <f>+'Historical Amortization'!E129</f>
        <v>430.18659586175693</v>
      </c>
      <c r="H11" s="5">
        <f>+'Historical Amortization'!F129</f>
        <v>123463.58323481322</v>
      </c>
      <c r="I11" s="13">
        <f>+'Historical Amortization'!I129</f>
        <v>289200</v>
      </c>
      <c r="J11" s="16">
        <f>+'Historical Amortization'!J129</f>
        <v>1.4807987711213517</v>
      </c>
      <c r="M11" t="s">
        <v>42</v>
      </c>
      <c r="N11" s="4">
        <f>'Hypothetical assumptions 10 yrs'!C36</f>
        <v>10331.766618999436</v>
      </c>
    </row>
    <row r="12" spans="1:14" x14ac:dyDescent="0.25">
      <c r="M12" t="str">
        <f>'Hypothetical assumptions 10 yrs'!B34</f>
        <v>US 10 yr Treasury</v>
      </c>
      <c r="N12" s="16">
        <f>'Hypothetical assumptions 10 yrs'!C34</f>
        <v>2.4118265387689842E-2</v>
      </c>
    </row>
    <row r="253" spans="1:2" ht="15.75" thickBot="1" x14ac:dyDescent="0.3"/>
    <row r="254" spans="1:2" x14ac:dyDescent="0.25">
      <c r="A254" s="36" t="str">
        <f>'Hypothetical assumptions 10 yrs'!B24</f>
        <v>NPV at cost of capital  4.17%</v>
      </c>
      <c r="B254" s="37">
        <f>'Hypothetical assumptions 10 yrs'!C24</f>
        <v>222040.73209792288</v>
      </c>
    </row>
    <row r="255" spans="1:2" ht="15.75" thickBot="1" x14ac:dyDescent="0.3">
      <c r="A255" s="40" t="str">
        <f>'Hypothetical assumptions 10 yrs'!B25</f>
        <v>Internal Rate of Return</v>
      </c>
      <c r="B255" s="41">
        <f>'Hypothetical assumptions 10 yrs'!C25</f>
        <v>0.31405409671463813</v>
      </c>
    </row>
  </sheetData>
  <autoFilter ref="A1:C250" xr:uid="{DEE72F28-0A21-4BE3-A4C6-B2FC9267C0C6}"/>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06EE8-DCE1-426B-A945-AA05E99C3FAB}">
  <dimension ref="A1:B2514"/>
  <sheetViews>
    <sheetView topLeftCell="A2472" workbookViewId="0">
      <selection activeCell="B2514" sqref="B2514"/>
    </sheetView>
  </sheetViews>
  <sheetFormatPr defaultColWidth="9.140625" defaultRowHeight="12.75" x14ac:dyDescent="0.2"/>
  <cols>
    <col min="1" max="256" width="20.7109375" style="27" customWidth="1"/>
    <col min="257" max="16384" width="9.140625" style="27"/>
  </cols>
  <sheetData>
    <row r="1" spans="1:2" x14ac:dyDescent="0.2">
      <c r="A1" s="27" t="s">
        <v>35</v>
      </c>
    </row>
    <row r="2" spans="1:2" x14ac:dyDescent="0.2">
      <c r="A2" s="27" t="s">
        <v>34</v>
      </c>
    </row>
    <row r="3" spans="1:2" x14ac:dyDescent="0.2">
      <c r="A3" s="27" t="s">
        <v>33</v>
      </c>
    </row>
    <row r="4" spans="1:2" x14ac:dyDescent="0.2">
      <c r="A4" s="27" t="s">
        <v>32</v>
      </c>
    </row>
    <row r="5" spans="1:2" x14ac:dyDescent="0.2">
      <c r="A5" s="27" t="s">
        <v>31</v>
      </c>
    </row>
    <row r="6" spans="1:2" x14ac:dyDescent="0.2">
      <c r="A6" s="27" t="s">
        <v>30</v>
      </c>
    </row>
    <row r="8" spans="1:2" x14ac:dyDescent="0.2">
      <c r="A8" s="27" t="s">
        <v>26</v>
      </c>
      <c r="B8" s="27" t="s">
        <v>29</v>
      </c>
    </row>
    <row r="10" spans="1:2" x14ac:dyDescent="0.2">
      <c r="A10" s="27" t="s">
        <v>28</v>
      </c>
    </row>
    <row r="11" spans="1:2" x14ac:dyDescent="0.2">
      <c r="A11" s="27" t="s">
        <v>27</v>
      </c>
      <c r="B11" s="27" t="s">
        <v>26</v>
      </c>
    </row>
    <row r="12" spans="1:2" x14ac:dyDescent="0.2">
      <c r="A12" s="29">
        <v>41862</v>
      </c>
      <c r="B12" s="28">
        <v>2.44</v>
      </c>
    </row>
    <row r="13" spans="1:2" x14ac:dyDescent="0.2">
      <c r="A13" s="29">
        <v>41863</v>
      </c>
      <c r="B13" s="28">
        <v>2.46</v>
      </c>
    </row>
    <row r="14" spans="1:2" x14ac:dyDescent="0.2">
      <c r="A14" s="29">
        <v>41864</v>
      </c>
      <c r="B14" s="28">
        <v>2.4300000000000002</v>
      </c>
    </row>
    <row r="15" spans="1:2" x14ac:dyDescent="0.2">
      <c r="A15" s="29">
        <v>41865</v>
      </c>
      <c r="B15" s="28">
        <v>2.4</v>
      </c>
    </row>
    <row r="16" spans="1:2" x14ac:dyDescent="0.2">
      <c r="A16" s="29">
        <v>41866</v>
      </c>
      <c r="B16" s="28">
        <v>2.34</v>
      </c>
    </row>
    <row r="17" spans="1:2" x14ac:dyDescent="0.2">
      <c r="A17" s="29">
        <v>41869</v>
      </c>
      <c r="B17" s="28">
        <v>2.39</v>
      </c>
    </row>
    <row r="18" spans="1:2" x14ac:dyDescent="0.2">
      <c r="A18" s="29">
        <v>41870</v>
      </c>
      <c r="B18" s="28">
        <v>2.4</v>
      </c>
    </row>
    <row r="19" spans="1:2" x14ac:dyDescent="0.2">
      <c r="A19" s="29">
        <v>41871</v>
      </c>
      <c r="B19" s="28">
        <v>2.4300000000000002</v>
      </c>
    </row>
    <row r="20" spans="1:2" x14ac:dyDescent="0.2">
      <c r="A20" s="29">
        <v>41872</v>
      </c>
      <c r="B20" s="28">
        <v>2.41</v>
      </c>
    </row>
    <row r="21" spans="1:2" x14ac:dyDescent="0.2">
      <c r="A21" s="29">
        <v>41873</v>
      </c>
      <c r="B21" s="28">
        <v>2.4</v>
      </c>
    </row>
    <row r="22" spans="1:2" x14ac:dyDescent="0.2">
      <c r="A22" s="29">
        <v>41876</v>
      </c>
      <c r="B22" s="28">
        <v>2.39</v>
      </c>
    </row>
    <row r="23" spans="1:2" x14ac:dyDescent="0.2">
      <c r="A23" s="29">
        <v>41877</v>
      </c>
      <c r="B23" s="28">
        <v>2.39</v>
      </c>
    </row>
    <row r="24" spans="1:2" x14ac:dyDescent="0.2">
      <c r="A24" s="29">
        <v>41878</v>
      </c>
      <c r="B24" s="28">
        <v>2.37</v>
      </c>
    </row>
    <row r="25" spans="1:2" x14ac:dyDescent="0.2">
      <c r="A25" s="29">
        <v>41879</v>
      </c>
      <c r="B25" s="28">
        <v>2.34</v>
      </c>
    </row>
    <row r="26" spans="1:2" x14ac:dyDescent="0.2">
      <c r="A26" s="29">
        <v>41880</v>
      </c>
      <c r="B26" s="28">
        <v>2.35</v>
      </c>
    </row>
    <row r="27" spans="1:2" x14ac:dyDescent="0.2">
      <c r="A27" s="29">
        <v>41884</v>
      </c>
      <c r="B27" s="28">
        <v>2.42</v>
      </c>
    </row>
    <row r="28" spans="1:2" x14ac:dyDescent="0.2">
      <c r="A28" s="29">
        <v>41885</v>
      </c>
      <c r="B28" s="28">
        <v>2.41</v>
      </c>
    </row>
    <row r="29" spans="1:2" x14ac:dyDescent="0.2">
      <c r="A29" s="29">
        <v>41886</v>
      </c>
      <c r="B29" s="28">
        <v>2.4500000000000002</v>
      </c>
    </row>
    <row r="30" spans="1:2" x14ac:dyDescent="0.2">
      <c r="A30" s="29">
        <v>41887</v>
      </c>
      <c r="B30" s="28">
        <v>2.46</v>
      </c>
    </row>
    <row r="31" spans="1:2" x14ac:dyDescent="0.2">
      <c r="A31" s="29">
        <v>41890</v>
      </c>
      <c r="B31" s="28">
        <v>2.48</v>
      </c>
    </row>
    <row r="32" spans="1:2" x14ac:dyDescent="0.2">
      <c r="A32" s="29">
        <v>41891</v>
      </c>
      <c r="B32" s="28">
        <v>2.5</v>
      </c>
    </row>
    <row r="33" spans="1:2" x14ac:dyDescent="0.2">
      <c r="A33" s="29">
        <v>41892</v>
      </c>
      <c r="B33" s="28">
        <v>2.54</v>
      </c>
    </row>
    <row r="34" spans="1:2" x14ac:dyDescent="0.2">
      <c r="A34" s="29">
        <v>41893</v>
      </c>
      <c r="B34" s="28">
        <v>2.54</v>
      </c>
    </row>
    <row r="35" spans="1:2" x14ac:dyDescent="0.2">
      <c r="A35" s="29">
        <v>41894</v>
      </c>
      <c r="B35" s="28">
        <v>2.62</v>
      </c>
    </row>
    <row r="36" spans="1:2" x14ac:dyDescent="0.2">
      <c r="A36" s="29">
        <v>41897</v>
      </c>
      <c r="B36" s="28">
        <v>2.6</v>
      </c>
    </row>
    <row r="37" spans="1:2" x14ac:dyDescent="0.2">
      <c r="A37" s="29">
        <v>41898</v>
      </c>
      <c r="B37" s="28">
        <v>2.6</v>
      </c>
    </row>
    <row r="38" spans="1:2" x14ac:dyDescent="0.2">
      <c r="A38" s="29">
        <v>41899</v>
      </c>
      <c r="B38" s="28">
        <v>2.62</v>
      </c>
    </row>
    <row r="39" spans="1:2" x14ac:dyDescent="0.2">
      <c r="A39" s="29">
        <v>41900</v>
      </c>
      <c r="B39" s="28">
        <v>2.63</v>
      </c>
    </row>
    <row r="40" spans="1:2" x14ac:dyDescent="0.2">
      <c r="A40" s="29">
        <v>41901</v>
      </c>
      <c r="B40" s="28">
        <v>2.59</v>
      </c>
    </row>
    <row r="41" spans="1:2" x14ac:dyDescent="0.2">
      <c r="A41" s="29">
        <v>41904</v>
      </c>
      <c r="B41" s="28">
        <v>2.57</v>
      </c>
    </row>
    <row r="42" spans="1:2" x14ac:dyDescent="0.2">
      <c r="A42" s="29">
        <v>41905</v>
      </c>
      <c r="B42" s="28">
        <v>2.54</v>
      </c>
    </row>
    <row r="43" spans="1:2" x14ac:dyDescent="0.2">
      <c r="A43" s="29">
        <v>41906</v>
      </c>
      <c r="B43" s="28">
        <v>2.57</v>
      </c>
    </row>
    <row r="44" spans="1:2" x14ac:dyDescent="0.2">
      <c r="A44" s="29">
        <v>41907</v>
      </c>
      <c r="B44" s="28">
        <v>2.52</v>
      </c>
    </row>
    <row r="45" spans="1:2" x14ac:dyDescent="0.2">
      <c r="A45" s="29">
        <v>41908</v>
      </c>
      <c r="B45" s="28">
        <v>2.54</v>
      </c>
    </row>
    <row r="46" spans="1:2" x14ac:dyDescent="0.2">
      <c r="A46" s="29">
        <v>41911</v>
      </c>
      <c r="B46" s="28">
        <v>2.5</v>
      </c>
    </row>
    <row r="47" spans="1:2" x14ac:dyDescent="0.2">
      <c r="A47" s="29">
        <v>41912</v>
      </c>
      <c r="B47" s="28">
        <v>2.52</v>
      </c>
    </row>
    <row r="48" spans="1:2" x14ac:dyDescent="0.2">
      <c r="A48" s="29">
        <v>41913</v>
      </c>
      <c r="B48" s="28">
        <v>2.42</v>
      </c>
    </row>
    <row r="49" spans="1:2" x14ac:dyDescent="0.2">
      <c r="A49" s="29">
        <v>41914</v>
      </c>
      <c r="B49" s="28">
        <v>2.44</v>
      </c>
    </row>
    <row r="50" spans="1:2" x14ac:dyDescent="0.2">
      <c r="A50" s="29">
        <v>41915</v>
      </c>
      <c r="B50" s="28">
        <v>2.4500000000000002</v>
      </c>
    </row>
    <row r="51" spans="1:2" x14ac:dyDescent="0.2">
      <c r="A51" s="29">
        <v>41918</v>
      </c>
      <c r="B51" s="28">
        <v>2.4300000000000002</v>
      </c>
    </row>
    <row r="52" spans="1:2" x14ac:dyDescent="0.2">
      <c r="A52" s="29">
        <v>41919</v>
      </c>
      <c r="B52" s="28">
        <v>2.36</v>
      </c>
    </row>
    <row r="53" spans="1:2" x14ac:dyDescent="0.2">
      <c r="A53" s="29">
        <v>41920</v>
      </c>
      <c r="B53" s="28">
        <v>2.35</v>
      </c>
    </row>
    <row r="54" spans="1:2" x14ac:dyDescent="0.2">
      <c r="A54" s="29">
        <v>41921</v>
      </c>
      <c r="B54" s="28">
        <v>2.34</v>
      </c>
    </row>
    <row r="55" spans="1:2" x14ac:dyDescent="0.2">
      <c r="A55" s="29">
        <v>41922</v>
      </c>
      <c r="B55" s="28">
        <v>2.31</v>
      </c>
    </row>
    <row r="56" spans="1:2" x14ac:dyDescent="0.2">
      <c r="A56" s="29">
        <v>41926</v>
      </c>
      <c r="B56" s="28">
        <v>2.21</v>
      </c>
    </row>
    <row r="57" spans="1:2" x14ac:dyDescent="0.2">
      <c r="A57" s="29">
        <v>41927</v>
      </c>
      <c r="B57" s="28">
        <v>2.15</v>
      </c>
    </row>
    <row r="58" spans="1:2" x14ac:dyDescent="0.2">
      <c r="A58" s="29">
        <v>41928</v>
      </c>
      <c r="B58" s="28">
        <v>2.17</v>
      </c>
    </row>
    <row r="59" spans="1:2" x14ac:dyDescent="0.2">
      <c r="A59" s="29">
        <v>41929</v>
      </c>
      <c r="B59" s="28">
        <v>2.2200000000000002</v>
      </c>
    </row>
    <row r="60" spans="1:2" x14ac:dyDescent="0.2">
      <c r="A60" s="29">
        <v>41932</v>
      </c>
      <c r="B60" s="28">
        <v>2.2000000000000002</v>
      </c>
    </row>
    <row r="61" spans="1:2" x14ac:dyDescent="0.2">
      <c r="A61" s="29">
        <v>41933</v>
      </c>
      <c r="B61" s="28">
        <v>2.23</v>
      </c>
    </row>
    <row r="62" spans="1:2" x14ac:dyDescent="0.2">
      <c r="A62" s="29">
        <v>41934</v>
      </c>
      <c r="B62" s="28">
        <v>2.25</v>
      </c>
    </row>
    <row r="63" spans="1:2" x14ac:dyDescent="0.2">
      <c r="A63" s="29">
        <v>41935</v>
      </c>
      <c r="B63" s="28">
        <v>2.29</v>
      </c>
    </row>
    <row r="64" spans="1:2" x14ac:dyDescent="0.2">
      <c r="A64" s="29">
        <v>41936</v>
      </c>
      <c r="B64" s="28">
        <v>2.29</v>
      </c>
    </row>
    <row r="65" spans="1:2" x14ac:dyDescent="0.2">
      <c r="A65" s="29">
        <v>41939</v>
      </c>
      <c r="B65" s="28">
        <v>2.27</v>
      </c>
    </row>
    <row r="66" spans="1:2" x14ac:dyDescent="0.2">
      <c r="A66" s="29">
        <v>41940</v>
      </c>
      <c r="B66" s="28">
        <v>2.2999999999999998</v>
      </c>
    </row>
    <row r="67" spans="1:2" x14ac:dyDescent="0.2">
      <c r="A67" s="29">
        <v>41941</v>
      </c>
      <c r="B67" s="28">
        <v>2.34</v>
      </c>
    </row>
    <row r="68" spans="1:2" x14ac:dyDescent="0.2">
      <c r="A68" s="29">
        <v>41942</v>
      </c>
      <c r="B68" s="28">
        <v>2.3199999999999998</v>
      </c>
    </row>
    <row r="69" spans="1:2" x14ac:dyDescent="0.2">
      <c r="A69" s="29">
        <v>41943</v>
      </c>
      <c r="B69" s="28">
        <v>2.35</v>
      </c>
    </row>
    <row r="70" spans="1:2" x14ac:dyDescent="0.2">
      <c r="A70" s="29">
        <v>41946</v>
      </c>
      <c r="B70" s="28">
        <v>2.36</v>
      </c>
    </row>
    <row r="71" spans="1:2" x14ac:dyDescent="0.2">
      <c r="A71" s="29">
        <v>41947</v>
      </c>
      <c r="B71" s="28">
        <v>2.35</v>
      </c>
    </row>
    <row r="72" spans="1:2" x14ac:dyDescent="0.2">
      <c r="A72" s="29">
        <v>41948</v>
      </c>
      <c r="B72" s="28">
        <v>2.36</v>
      </c>
    </row>
    <row r="73" spans="1:2" x14ac:dyDescent="0.2">
      <c r="A73" s="29">
        <v>41949</v>
      </c>
      <c r="B73" s="28">
        <v>2.39</v>
      </c>
    </row>
    <row r="74" spans="1:2" x14ac:dyDescent="0.2">
      <c r="A74" s="29">
        <v>41950</v>
      </c>
      <c r="B74" s="28">
        <v>2.3199999999999998</v>
      </c>
    </row>
    <row r="75" spans="1:2" x14ac:dyDescent="0.2">
      <c r="A75" s="29">
        <v>41953</v>
      </c>
      <c r="B75" s="28">
        <v>2.38</v>
      </c>
    </row>
    <row r="76" spans="1:2" x14ac:dyDescent="0.2">
      <c r="A76" s="29">
        <v>41955</v>
      </c>
      <c r="B76" s="28">
        <v>2.37</v>
      </c>
    </row>
    <row r="77" spans="1:2" x14ac:dyDescent="0.2">
      <c r="A77" s="29">
        <v>41956</v>
      </c>
      <c r="B77" s="28">
        <v>2.35</v>
      </c>
    </row>
    <row r="78" spans="1:2" x14ac:dyDescent="0.2">
      <c r="A78" s="29">
        <v>41957</v>
      </c>
      <c r="B78" s="28">
        <v>2.3199999999999998</v>
      </c>
    </row>
    <row r="79" spans="1:2" x14ac:dyDescent="0.2">
      <c r="A79" s="29">
        <v>41960</v>
      </c>
      <c r="B79" s="28">
        <v>2.34</v>
      </c>
    </row>
    <row r="80" spans="1:2" x14ac:dyDescent="0.2">
      <c r="A80" s="29">
        <v>41961</v>
      </c>
      <c r="B80" s="28">
        <v>2.3199999999999998</v>
      </c>
    </row>
    <row r="81" spans="1:2" x14ac:dyDescent="0.2">
      <c r="A81" s="29">
        <v>41962</v>
      </c>
      <c r="B81" s="28">
        <v>2.36</v>
      </c>
    </row>
    <row r="82" spans="1:2" x14ac:dyDescent="0.2">
      <c r="A82" s="29">
        <v>41963</v>
      </c>
      <c r="B82" s="28">
        <v>2.34</v>
      </c>
    </row>
    <row r="83" spans="1:2" x14ac:dyDescent="0.2">
      <c r="A83" s="29">
        <v>41964</v>
      </c>
      <c r="B83" s="28">
        <v>2.31</v>
      </c>
    </row>
    <row r="84" spans="1:2" x14ac:dyDescent="0.2">
      <c r="A84" s="29">
        <v>41967</v>
      </c>
      <c r="B84" s="28">
        <v>2.2999999999999998</v>
      </c>
    </row>
    <row r="85" spans="1:2" x14ac:dyDescent="0.2">
      <c r="A85" s="29">
        <v>41968</v>
      </c>
      <c r="B85" s="28">
        <v>2.27</v>
      </c>
    </row>
    <row r="86" spans="1:2" x14ac:dyDescent="0.2">
      <c r="A86" s="29">
        <v>41969</v>
      </c>
      <c r="B86" s="28">
        <v>2.2400000000000002</v>
      </c>
    </row>
    <row r="87" spans="1:2" x14ac:dyDescent="0.2">
      <c r="A87" s="29">
        <v>41971</v>
      </c>
      <c r="B87" s="28">
        <v>2.1800000000000002</v>
      </c>
    </row>
    <row r="88" spans="1:2" x14ac:dyDescent="0.2">
      <c r="A88" s="29">
        <v>41974</v>
      </c>
      <c r="B88" s="28">
        <v>2.2200000000000002</v>
      </c>
    </row>
    <row r="89" spans="1:2" x14ac:dyDescent="0.2">
      <c r="A89" s="29">
        <v>41975</v>
      </c>
      <c r="B89" s="28">
        <v>2.2799999999999998</v>
      </c>
    </row>
    <row r="90" spans="1:2" x14ac:dyDescent="0.2">
      <c r="A90" s="29">
        <v>41976</v>
      </c>
      <c r="B90" s="28">
        <v>2.29</v>
      </c>
    </row>
    <row r="91" spans="1:2" x14ac:dyDescent="0.2">
      <c r="A91" s="29">
        <v>41977</v>
      </c>
      <c r="B91" s="28">
        <v>2.25</v>
      </c>
    </row>
    <row r="92" spans="1:2" x14ac:dyDescent="0.2">
      <c r="A92" s="29">
        <v>41978</v>
      </c>
      <c r="B92" s="28">
        <v>2.31</v>
      </c>
    </row>
    <row r="93" spans="1:2" x14ac:dyDescent="0.2">
      <c r="A93" s="29">
        <v>41981</v>
      </c>
      <c r="B93" s="28">
        <v>2.2599999999999998</v>
      </c>
    </row>
    <row r="94" spans="1:2" x14ac:dyDescent="0.2">
      <c r="A94" s="29">
        <v>41982</v>
      </c>
      <c r="B94" s="28">
        <v>2.2200000000000002</v>
      </c>
    </row>
    <row r="95" spans="1:2" x14ac:dyDescent="0.2">
      <c r="A95" s="29">
        <v>41983</v>
      </c>
      <c r="B95" s="28">
        <v>2.1800000000000002</v>
      </c>
    </row>
    <row r="96" spans="1:2" x14ac:dyDescent="0.2">
      <c r="A96" s="29">
        <v>41984</v>
      </c>
      <c r="B96" s="28">
        <v>2.19</v>
      </c>
    </row>
    <row r="97" spans="1:2" x14ac:dyDescent="0.2">
      <c r="A97" s="29">
        <v>41985</v>
      </c>
      <c r="B97" s="28">
        <v>2.1</v>
      </c>
    </row>
    <row r="98" spans="1:2" x14ac:dyDescent="0.2">
      <c r="A98" s="29">
        <v>41988</v>
      </c>
      <c r="B98" s="28">
        <v>2.12</v>
      </c>
    </row>
    <row r="99" spans="1:2" x14ac:dyDescent="0.2">
      <c r="A99" s="29">
        <v>41989</v>
      </c>
      <c r="B99" s="28">
        <v>2.0699999999999998</v>
      </c>
    </row>
    <row r="100" spans="1:2" x14ac:dyDescent="0.2">
      <c r="A100" s="29">
        <v>41990</v>
      </c>
      <c r="B100" s="28">
        <v>2.14</v>
      </c>
    </row>
    <row r="101" spans="1:2" x14ac:dyDescent="0.2">
      <c r="A101" s="29">
        <v>41991</v>
      </c>
      <c r="B101" s="28">
        <v>2.2200000000000002</v>
      </c>
    </row>
    <row r="102" spans="1:2" x14ac:dyDescent="0.2">
      <c r="A102" s="29">
        <v>41992</v>
      </c>
      <c r="B102" s="28">
        <v>2.17</v>
      </c>
    </row>
    <row r="103" spans="1:2" x14ac:dyDescent="0.2">
      <c r="A103" s="29">
        <v>41995</v>
      </c>
      <c r="B103" s="28">
        <v>2.17</v>
      </c>
    </row>
    <row r="104" spans="1:2" x14ac:dyDescent="0.2">
      <c r="A104" s="29">
        <v>41996</v>
      </c>
      <c r="B104" s="28">
        <v>2.2599999999999998</v>
      </c>
    </row>
    <row r="105" spans="1:2" x14ac:dyDescent="0.2">
      <c r="A105" s="29">
        <v>41997</v>
      </c>
      <c r="B105" s="28">
        <v>2.27</v>
      </c>
    </row>
    <row r="106" spans="1:2" x14ac:dyDescent="0.2">
      <c r="A106" s="29">
        <v>41999</v>
      </c>
      <c r="B106" s="28">
        <v>2.25</v>
      </c>
    </row>
    <row r="107" spans="1:2" x14ac:dyDescent="0.2">
      <c r="A107" s="29">
        <v>42002</v>
      </c>
      <c r="B107" s="28">
        <v>2.2200000000000002</v>
      </c>
    </row>
    <row r="108" spans="1:2" x14ac:dyDescent="0.2">
      <c r="A108" s="29">
        <v>42003</v>
      </c>
      <c r="B108" s="28">
        <v>2.2000000000000002</v>
      </c>
    </row>
    <row r="109" spans="1:2" x14ac:dyDescent="0.2">
      <c r="A109" s="29">
        <v>42004</v>
      </c>
      <c r="B109" s="28">
        <v>2.17</v>
      </c>
    </row>
    <row r="110" spans="1:2" x14ac:dyDescent="0.2">
      <c r="A110" s="29">
        <v>42006</v>
      </c>
      <c r="B110" s="28">
        <v>2.12</v>
      </c>
    </row>
    <row r="111" spans="1:2" x14ac:dyDescent="0.2">
      <c r="A111" s="29">
        <v>42009</v>
      </c>
      <c r="B111" s="28">
        <v>2.04</v>
      </c>
    </row>
    <row r="112" spans="1:2" x14ac:dyDescent="0.2">
      <c r="A112" s="29">
        <v>42010</v>
      </c>
      <c r="B112" s="28">
        <v>1.97</v>
      </c>
    </row>
    <row r="113" spans="1:2" x14ac:dyDescent="0.2">
      <c r="A113" s="29">
        <v>42011</v>
      </c>
      <c r="B113" s="28">
        <v>1.96</v>
      </c>
    </row>
    <row r="114" spans="1:2" x14ac:dyDescent="0.2">
      <c r="A114" s="29">
        <v>42012</v>
      </c>
      <c r="B114" s="28">
        <v>2.0299999999999998</v>
      </c>
    </row>
    <row r="115" spans="1:2" x14ac:dyDescent="0.2">
      <c r="A115" s="29">
        <v>42013</v>
      </c>
      <c r="B115" s="28">
        <v>1.98</v>
      </c>
    </row>
    <row r="116" spans="1:2" x14ac:dyDescent="0.2">
      <c r="A116" s="29">
        <v>42016</v>
      </c>
      <c r="B116" s="28">
        <v>1.92</v>
      </c>
    </row>
    <row r="117" spans="1:2" x14ac:dyDescent="0.2">
      <c r="A117" s="29">
        <v>42017</v>
      </c>
      <c r="B117" s="28">
        <v>1.91</v>
      </c>
    </row>
    <row r="118" spans="1:2" x14ac:dyDescent="0.2">
      <c r="A118" s="29">
        <v>42018</v>
      </c>
      <c r="B118" s="28">
        <v>1.86</v>
      </c>
    </row>
    <row r="119" spans="1:2" x14ac:dyDescent="0.2">
      <c r="A119" s="29">
        <v>42019</v>
      </c>
      <c r="B119" s="28">
        <v>1.77</v>
      </c>
    </row>
    <row r="120" spans="1:2" x14ac:dyDescent="0.2">
      <c r="A120" s="29">
        <v>42020</v>
      </c>
      <c r="B120" s="28">
        <v>1.83</v>
      </c>
    </row>
    <row r="121" spans="1:2" x14ac:dyDescent="0.2">
      <c r="A121" s="29">
        <v>42024</v>
      </c>
      <c r="B121" s="28">
        <v>1.82</v>
      </c>
    </row>
    <row r="122" spans="1:2" x14ac:dyDescent="0.2">
      <c r="A122" s="29">
        <v>42025</v>
      </c>
      <c r="B122" s="28">
        <v>1.87</v>
      </c>
    </row>
    <row r="123" spans="1:2" x14ac:dyDescent="0.2">
      <c r="A123" s="29">
        <v>42026</v>
      </c>
      <c r="B123" s="28">
        <v>1.9</v>
      </c>
    </row>
    <row r="124" spans="1:2" x14ac:dyDescent="0.2">
      <c r="A124" s="29">
        <v>42027</v>
      </c>
      <c r="B124" s="28">
        <v>1.81</v>
      </c>
    </row>
    <row r="125" spans="1:2" x14ac:dyDescent="0.2">
      <c r="A125" s="29">
        <v>42030</v>
      </c>
      <c r="B125" s="28">
        <v>1.83</v>
      </c>
    </row>
    <row r="126" spans="1:2" x14ac:dyDescent="0.2">
      <c r="A126" s="29">
        <v>42031</v>
      </c>
      <c r="B126" s="28">
        <v>1.83</v>
      </c>
    </row>
    <row r="127" spans="1:2" x14ac:dyDescent="0.2">
      <c r="A127" s="29">
        <v>42032</v>
      </c>
      <c r="B127" s="28">
        <v>1.73</v>
      </c>
    </row>
    <row r="128" spans="1:2" x14ac:dyDescent="0.2">
      <c r="A128" s="29">
        <v>42033</v>
      </c>
      <c r="B128" s="28">
        <v>1.77</v>
      </c>
    </row>
    <row r="129" spans="1:2" x14ac:dyDescent="0.2">
      <c r="A129" s="29">
        <v>42034</v>
      </c>
      <c r="B129" s="28">
        <v>1.68</v>
      </c>
    </row>
    <row r="130" spans="1:2" x14ac:dyDescent="0.2">
      <c r="A130" s="29">
        <v>42037</v>
      </c>
      <c r="B130" s="28">
        <v>1.68</v>
      </c>
    </row>
    <row r="131" spans="1:2" x14ac:dyDescent="0.2">
      <c r="A131" s="29">
        <v>42038</v>
      </c>
      <c r="B131" s="28">
        <v>1.79</v>
      </c>
    </row>
    <row r="132" spans="1:2" x14ac:dyDescent="0.2">
      <c r="A132" s="29">
        <v>42039</v>
      </c>
      <c r="B132" s="28">
        <v>1.81</v>
      </c>
    </row>
    <row r="133" spans="1:2" x14ac:dyDescent="0.2">
      <c r="A133" s="29">
        <v>42040</v>
      </c>
      <c r="B133" s="28">
        <v>1.83</v>
      </c>
    </row>
    <row r="134" spans="1:2" x14ac:dyDescent="0.2">
      <c r="A134" s="29">
        <v>42041</v>
      </c>
      <c r="B134" s="28">
        <v>1.95</v>
      </c>
    </row>
    <row r="135" spans="1:2" x14ac:dyDescent="0.2">
      <c r="A135" s="29">
        <v>42044</v>
      </c>
      <c r="B135" s="28">
        <v>1.96</v>
      </c>
    </row>
    <row r="136" spans="1:2" x14ac:dyDescent="0.2">
      <c r="A136" s="29">
        <v>42045</v>
      </c>
      <c r="B136" s="28">
        <v>2.0099999999999998</v>
      </c>
    </row>
    <row r="137" spans="1:2" x14ac:dyDescent="0.2">
      <c r="A137" s="29">
        <v>42046</v>
      </c>
      <c r="B137" s="28">
        <v>2</v>
      </c>
    </row>
    <row r="138" spans="1:2" x14ac:dyDescent="0.2">
      <c r="A138" s="29">
        <v>42047</v>
      </c>
      <c r="B138" s="28">
        <v>1.99</v>
      </c>
    </row>
    <row r="139" spans="1:2" x14ac:dyDescent="0.2">
      <c r="A139" s="29">
        <v>42048</v>
      </c>
      <c r="B139" s="28">
        <v>2.02</v>
      </c>
    </row>
    <row r="140" spans="1:2" x14ac:dyDescent="0.2">
      <c r="A140" s="29">
        <v>42052</v>
      </c>
      <c r="B140" s="28">
        <v>2.14</v>
      </c>
    </row>
    <row r="141" spans="1:2" x14ac:dyDescent="0.2">
      <c r="A141" s="29">
        <v>42053</v>
      </c>
      <c r="B141" s="28">
        <v>2.0699999999999998</v>
      </c>
    </row>
    <row r="142" spans="1:2" x14ac:dyDescent="0.2">
      <c r="A142" s="29">
        <v>42054</v>
      </c>
      <c r="B142" s="28">
        <v>2.11</v>
      </c>
    </row>
    <row r="143" spans="1:2" x14ac:dyDescent="0.2">
      <c r="A143" s="29">
        <v>42055</v>
      </c>
      <c r="B143" s="28">
        <v>2.13</v>
      </c>
    </row>
    <row r="144" spans="1:2" x14ac:dyDescent="0.2">
      <c r="A144" s="29">
        <v>42058</v>
      </c>
      <c r="B144" s="28">
        <v>2.06</v>
      </c>
    </row>
    <row r="145" spans="1:2" x14ac:dyDescent="0.2">
      <c r="A145" s="29">
        <v>42059</v>
      </c>
      <c r="B145" s="28">
        <v>1.99</v>
      </c>
    </row>
    <row r="146" spans="1:2" x14ac:dyDescent="0.2">
      <c r="A146" s="29">
        <v>42060</v>
      </c>
      <c r="B146" s="28">
        <v>1.96</v>
      </c>
    </row>
    <row r="147" spans="1:2" x14ac:dyDescent="0.2">
      <c r="A147" s="29">
        <v>42061</v>
      </c>
      <c r="B147" s="28">
        <v>2.0299999999999998</v>
      </c>
    </row>
    <row r="148" spans="1:2" x14ac:dyDescent="0.2">
      <c r="A148" s="29">
        <v>42062</v>
      </c>
      <c r="B148" s="28">
        <v>2</v>
      </c>
    </row>
    <row r="149" spans="1:2" x14ac:dyDescent="0.2">
      <c r="A149" s="29">
        <v>42065</v>
      </c>
      <c r="B149" s="28">
        <v>2.08</v>
      </c>
    </row>
    <row r="150" spans="1:2" x14ac:dyDescent="0.2">
      <c r="A150" s="29">
        <v>42066</v>
      </c>
      <c r="B150" s="28">
        <v>2.12</v>
      </c>
    </row>
    <row r="151" spans="1:2" x14ac:dyDescent="0.2">
      <c r="A151" s="29">
        <v>42067</v>
      </c>
      <c r="B151" s="28">
        <v>2.12</v>
      </c>
    </row>
    <row r="152" spans="1:2" x14ac:dyDescent="0.2">
      <c r="A152" s="29">
        <v>42068</v>
      </c>
      <c r="B152" s="28">
        <v>2.11</v>
      </c>
    </row>
    <row r="153" spans="1:2" x14ac:dyDescent="0.2">
      <c r="A153" s="29">
        <v>42069</v>
      </c>
      <c r="B153" s="28">
        <v>2.2400000000000002</v>
      </c>
    </row>
    <row r="154" spans="1:2" x14ac:dyDescent="0.2">
      <c r="A154" s="29">
        <v>42072</v>
      </c>
      <c r="B154" s="28">
        <v>2.2000000000000002</v>
      </c>
    </row>
    <row r="155" spans="1:2" x14ac:dyDescent="0.2">
      <c r="A155" s="29">
        <v>42073</v>
      </c>
      <c r="B155" s="28">
        <v>2.14</v>
      </c>
    </row>
    <row r="156" spans="1:2" x14ac:dyDescent="0.2">
      <c r="A156" s="29">
        <v>42074</v>
      </c>
      <c r="B156" s="28">
        <v>2.11</v>
      </c>
    </row>
    <row r="157" spans="1:2" x14ac:dyDescent="0.2">
      <c r="A157" s="29">
        <v>42075</v>
      </c>
      <c r="B157" s="28">
        <v>2.1</v>
      </c>
    </row>
    <row r="158" spans="1:2" x14ac:dyDescent="0.2">
      <c r="A158" s="29">
        <v>42076</v>
      </c>
      <c r="B158" s="28">
        <v>2.13</v>
      </c>
    </row>
    <row r="159" spans="1:2" x14ac:dyDescent="0.2">
      <c r="A159" s="29">
        <v>42079</v>
      </c>
      <c r="B159" s="28">
        <v>2.1</v>
      </c>
    </row>
    <row r="160" spans="1:2" x14ac:dyDescent="0.2">
      <c r="A160" s="29">
        <v>42080</v>
      </c>
      <c r="B160" s="28">
        <v>2.06</v>
      </c>
    </row>
    <row r="161" spans="1:2" x14ac:dyDescent="0.2">
      <c r="A161" s="29">
        <v>42081</v>
      </c>
      <c r="B161" s="28">
        <v>1.93</v>
      </c>
    </row>
    <row r="162" spans="1:2" x14ac:dyDescent="0.2">
      <c r="A162" s="29">
        <v>42082</v>
      </c>
      <c r="B162" s="28">
        <v>1.98</v>
      </c>
    </row>
    <row r="163" spans="1:2" x14ac:dyDescent="0.2">
      <c r="A163" s="29">
        <v>42083</v>
      </c>
      <c r="B163" s="28">
        <v>1.93</v>
      </c>
    </row>
    <row r="164" spans="1:2" x14ac:dyDescent="0.2">
      <c r="A164" s="29">
        <v>42086</v>
      </c>
      <c r="B164" s="28">
        <v>1.92</v>
      </c>
    </row>
    <row r="165" spans="1:2" x14ac:dyDescent="0.2">
      <c r="A165" s="29">
        <v>42087</v>
      </c>
      <c r="B165" s="28">
        <v>1.88</v>
      </c>
    </row>
    <row r="166" spans="1:2" x14ac:dyDescent="0.2">
      <c r="A166" s="29">
        <v>42088</v>
      </c>
      <c r="B166" s="28">
        <v>1.93</v>
      </c>
    </row>
    <row r="167" spans="1:2" x14ac:dyDescent="0.2">
      <c r="A167" s="29">
        <v>42089</v>
      </c>
      <c r="B167" s="28">
        <v>2.0099999999999998</v>
      </c>
    </row>
    <row r="168" spans="1:2" x14ac:dyDescent="0.2">
      <c r="A168" s="29">
        <v>42090</v>
      </c>
      <c r="B168" s="28">
        <v>1.95</v>
      </c>
    </row>
    <row r="169" spans="1:2" x14ac:dyDescent="0.2">
      <c r="A169" s="29">
        <v>42093</v>
      </c>
      <c r="B169" s="28">
        <v>1.96</v>
      </c>
    </row>
    <row r="170" spans="1:2" x14ac:dyDescent="0.2">
      <c r="A170" s="29">
        <v>42094</v>
      </c>
      <c r="B170" s="28">
        <v>1.94</v>
      </c>
    </row>
    <row r="171" spans="1:2" x14ac:dyDescent="0.2">
      <c r="A171" s="29">
        <v>42095</v>
      </c>
      <c r="B171" s="28">
        <v>1.87</v>
      </c>
    </row>
    <row r="172" spans="1:2" x14ac:dyDescent="0.2">
      <c r="A172" s="29">
        <v>42096</v>
      </c>
      <c r="B172" s="28">
        <v>1.92</v>
      </c>
    </row>
    <row r="173" spans="1:2" x14ac:dyDescent="0.2">
      <c r="A173" s="29">
        <v>42097</v>
      </c>
      <c r="B173" s="28">
        <v>1.85</v>
      </c>
    </row>
    <row r="174" spans="1:2" x14ac:dyDescent="0.2">
      <c r="A174" s="29">
        <v>42100</v>
      </c>
      <c r="B174" s="28">
        <v>1.92</v>
      </c>
    </row>
    <row r="175" spans="1:2" x14ac:dyDescent="0.2">
      <c r="A175" s="29">
        <v>42101</v>
      </c>
      <c r="B175" s="28">
        <v>1.89</v>
      </c>
    </row>
    <row r="176" spans="1:2" x14ac:dyDescent="0.2">
      <c r="A176" s="29">
        <v>42102</v>
      </c>
      <c r="B176" s="28">
        <v>1.92</v>
      </c>
    </row>
    <row r="177" spans="1:2" x14ac:dyDescent="0.2">
      <c r="A177" s="29">
        <v>42103</v>
      </c>
      <c r="B177" s="28">
        <v>1.97</v>
      </c>
    </row>
    <row r="178" spans="1:2" x14ac:dyDescent="0.2">
      <c r="A178" s="29">
        <v>42104</v>
      </c>
      <c r="B178" s="28">
        <v>1.96</v>
      </c>
    </row>
    <row r="179" spans="1:2" x14ac:dyDescent="0.2">
      <c r="A179" s="29">
        <v>42107</v>
      </c>
      <c r="B179" s="28">
        <v>1.94</v>
      </c>
    </row>
    <row r="180" spans="1:2" x14ac:dyDescent="0.2">
      <c r="A180" s="29">
        <v>42108</v>
      </c>
      <c r="B180" s="28">
        <v>1.9</v>
      </c>
    </row>
    <row r="181" spans="1:2" x14ac:dyDescent="0.2">
      <c r="A181" s="29">
        <v>42109</v>
      </c>
      <c r="B181" s="28">
        <v>1.91</v>
      </c>
    </row>
    <row r="182" spans="1:2" x14ac:dyDescent="0.2">
      <c r="A182" s="29">
        <v>42110</v>
      </c>
      <c r="B182" s="28">
        <v>1.9</v>
      </c>
    </row>
    <row r="183" spans="1:2" x14ac:dyDescent="0.2">
      <c r="A183" s="29">
        <v>42111</v>
      </c>
      <c r="B183" s="28">
        <v>1.87</v>
      </c>
    </row>
    <row r="184" spans="1:2" x14ac:dyDescent="0.2">
      <c r="A184" s="29">
        <v>42114</v>
      </c>
      <c r="B184" s="28">
        <v>1.9</v>
      </c>
    </row>
    <row r="185" spans="1:2" x14ac:dyDescent="0.2">
      <c r="A185" s="29">
        <v>42115</v>
      </c>
      <c r="B185" s="28">
        <v>1.92</v>
      </c>
    </row>
    <row r="186" spans="1:2" x14ac:dyDescent="0.2">
      <c r="A186" s="29">
        <v>42116</v>
      </c>
      <c r="B186" s="28">
        <v>1.99</v>
      </c>
    </row>
    <row r="187" spans="1:2" x14ac:dyDescent="0.2">
      <c r="A187" s="29">
        <v>42117</v>
      </c>
      <c r="B187" s="28">
        <v>1.96</v>
      </c>
    </row>
    <row r="188" spans="1:2" x14ac:dyDescent="0.2">
      <c r="A188" s="29">
        <v>42118</v>
      </c>
      <c r="B188" s="28">
        <v>1.93</v>
      </c>
    </row>
    <row r="189" spans="1:2" x14ac:dyDescent="0.2">
      <c r="A189" s="29">
        <v>42121</v>
      </c>
      <c r="B189" s="28">
        <v>1.94</v>
      </c>
    </row>
    <row r="190" spans="1:2" x14ac:dyDescent="0.2">
      <c r="A190" s="29">
        <v>42122</v>
      </c>
      <c r="B190" s="28">
        <v>2</v>
      </c>
    </row>
    <row r="191" spans="1:2" x14ac:dyDescent="0.2">
      <c r="A191" s="29">
        <v>42123</v>
      </c>
      <c r="B191" s="28">
        <v>2.06</v>
      </c>
    </row>
    <row r="192" spans="1:2" x14ac:dyDescent="0.2">
      <c r="A192" s="29">
        <v>42124</v>
      </c>
      <c r="B192" s="28">
        <v>2.0499999999999998</v>
      </c>
    </row>
    <row r="193" spans="1:2" x14ac:dyDescent="0.2">
      <c r="A193" s="29">
        <v>42125</v>
      </c>
      <c r="B193" s="28">
        <v>2.12</v>
      </c>
    </row>
    <row r="194" spans="1:2" x14ac:dyDescent="0.2">
      <c r="A194" s="29">
        <v>42128</v>
      </c>
      <c r="B194" s="28">
        <v>2.16</v>
      </c>
    </row>
    <row r="195" spans="1:2" x14ac:dyDescent="0.2">
      <c r="A195" s="29">
        <v>42129</v>
      </c>
      <c r="B195" s="28">
        <v>2.19</v>
      </c>
    </row>
    <row r="196" spans="1:2" x14ac:dyDescent="0.2">
      <c r="A196" s="29">
        <v>42130</v>
      </c>
      <c r="B196" s="28">
        <v>2.25</v>
      </c>
    </row>
    <row r="197" spans="1:2" x14ac:dyDescent="0.2">
      <c r="A197" s="29">
        <v>42131</v>
      </c>
      <c r="B197" s="28">
        <v>2.1800000000000002</v>
      </c>
    </row>
    <row r="198" spans="1:2" x14ac:dyDescent="0.2">
      <c r="A198" s="29">
        <v>42132</v>
      </c>
      <c r="B198" s="28">
        <v>2.16</v>
      </c>
    </row>
    <row r="199" spans="1:2" x14ac:dyDescent="0.2">
      <c r="A199" s="29">
        <v>42135</v>
      </c>
      <c r="B199" s="28">
        <v>2.2799999999999998</v>
      </c>
    </row>
    <row r="200" spans="1:2" x14ac:dyDescent="0.2">
      <c r="A200" s="29">
        <v>42136</v>
      </c>
      <c r="B200" s="28">
        <v>2.2799999999999998</v>
      </c>
    </row>
    <row r="201" spans="1:2" x14ac:dyDescent="0.2">
      <c r="A201" s="29">
        <v>42137</v>
      </c>
      <c r="B201" s="28">
        <v>2.27</v>
      </c>
    </row>
    <row r="202" spans="1:2" x14ac:dyDescent="0.2">
      <c r="A202" s="29">
        <v>42138</v>
      </c>
      <c r="B202" s="28">
        <v>2.23</v>
      </c>
    </row>
    <row r="203" spans="1:2" x14ac:dyDescent="0.2">
      <c r="A203" s="29">
        <v>42139</v>
      </c>
      <c r="B203" s="28">
        <v>2.14</v>
      </c>
    </row>
    <row r="204" spans="1:2" x14ac:dyDescent="0.2">
      <c r="A204" s="29">
        <v>42142</v>
      </c>
      <c r="B204" s="28">
        <v>2.23</v>
      </c>
    </row>
    <row r="205" spans="1:2" x14ac:dyDescent="0.2">
      <c r="A205" s="29">
        <v>42143</v>
      </c>
      <c r="B205" s="28">
        <v>2.27</v>
      </c>
    </row>
    <row r="206" spans="1:2" x14ac:dyDescent="0.2">
      <c r="A206" s="29">
        <v>42144</v>
      </c>
      <c r="B206" s="28">
        <v>2.2599999999999998</v>
      </c>
    </row>
    <row r="207" spans="1:2" x14ac:dyDescent="0.2">
      <c r="A207" s="29">
        <v>42145</v>
      </c>
      <c r="B207" s="28">
        <v>2.19</v>
      </c>
    </row>
    <row r="208" spans="1:2" x14ac:dyDescent="0.2">
      <c r="A208" s="29">
        <v>42146</v>
      </c>
      <c r="B208" s="28">
        <v>2.21</v>
      </c>
    </row>
    <row r="209" spans="1:2" x14ac:dyDescent="0.2">
      <c r="A209" s="29">
        <v>42150</v>
      </c>
      <c r="B209" s="28">
        <v>2.14</v>
      </c>
    </row>
    <row r="210" spans="1:2" x14ac:dyDescent="0.2">
      <c r="A210" s="29">
        <v>42151</v>
      </c>
      <c r="B210" s="28">
        <v>2.14</v>
      </c>
    </row>
    <row r="211" spans="1:2" x14ac:dyDescent="0.2">
      <c r="A211" s="29">
        <v>42152</v>
      </c>
      <c r="B211" s="28">
        <v>2.13</v>
      </c>
    </row>
    <row r="212" spans="1:2" x14ac:dyDescent="0.2">
      <c r="A212" s="29">
        <v>42153</v>
      </c>
      <c r="B212" s="28">
        <v>2.12</v>
      </c>
    </row>
    <row r="213" spans="1:2" x14ac:dyDescent="0.2">
      <c r="A213" s="29">
        <v>42156</v>
      </c>
      <c r="B213" s="28">
        <v>2.19</v>
      </c>
    </row>
    <row r="214" spans="1:2" x14ac:dyDescent="0.2">
      <c r="A214" s="29">
        <v>42157</v>
      </c>
      <c r="B214" s="28">
        <v>2.27</v>
      </c>
    </row>
    <row r="215" spans="1:2" x14ac:dyDescent="0.2">
      <c r="A215" s="29">
        <v>42158</v>
      </c>
      <c r="B215" s="28">
        <v>2.38</v>
      </c>
    </row>
    <row r="216" spans="1:2" x14ac:dyDescent="0.2">
      <c r="A216" s="29">
        <v>42159</v>
      </c>
      <c r="B216" s="28">
        <v>2.31</v>
      </c>
    </row>
    <row r="217" spans="1:2" x14ac:dyDescent="0.2">
      <c r="A217" s="29">
        <v>42160</v>
      </c>
      <c r="B217" s="28">
        <v>2.41</v>
      </c>
    </row>
    <row r="218" spans="1:2" x14ac:dyDescent="0.2">
      <c r="A218" s="29">
        <v>42163</v>
      </c>
      <c r="B218" s="28">
        <v>2.39</v>
      </c>
    </row>
    <row r="219" spans="1:2" x14ac:dyDescent="0.2">
      <c r="A219" s="29">
        <v>42164</v>
      </c>
      <c r="B219" s="28">
        <v>2.42</v>
      </c>
    </row>
    <row r="220" spans="1:2" x14ac:dyDescent="0.2">
      <c r="A220" s="29">
        <v>42165</v>
      </c>
      <c r="B220" s="28">
        <v>2.5</v>
      </c>
    </row>
    <row r="221" spans="1:2" x14ac:dyDescent="0.2">
      <c r="A221" s="29">
        <v>42166</v>
      </c>
      <c r="B221" s="28">
        <v>2.39</v>
      </c>
    </row>
    <row r="222" spans="1:2" x14ac:dyDescent="0.2">
      <c r="A222" s="29">
        <v>42167</v>
      </c>
      <c r="B222" s="28">
        <v>2.39</v>
      </c>
    </row>
    <row r="223" spans="1:2" x14ac:dyDescent="0.2">
      <c r="A223" s="29">
        <v>42170</v>
      </c>
      <c r="B223" s="28">
        <v>2.36</v>
      </c>
    </row>
    <row r="224" spans="1:2" x14ac:dyDescent="0.2">
      <c r="A224" s="29">
        <v>42171</v>
      </c>
      <c r="B224" s="28">
        <v>2.3199999999999998</v>
      </c>
    </row>
    <row r="225" spans="1:2" x14ac:dyDescent="0.2">
      <c r="A225" s="29">
        <v>42172</v>
      </c>
      <c r="B225" s="28">
        <v>2.3199999999999998</v>
      </c>
    </row>
    <row r="226" spans="1:2" x14ac:dyDescent="0.2">
      <c r="A226" s="29">
        <v>42173</v>
      </c>
      <c r="B226" s="28">
        <v>2.35</v>
      </c>
    </row>
    <row r="227" spans="1:2" x14ac:dyDescent="0.2">
      <c r="A227" s="29">
        <v>42174</v>
      </c>
      <c r="B227" s="28">
        <v>2.2599999999999998</v>
      </c>
    </row>
    <row r="228" spans="1:2" x14ac:dyDescent="0.2">
      <c r="A228" s="29">
        <v>42177</v>
      </c>
      <c r="B228" s="28">
        <v>2.37</v>
      </c>
    </row>
    <row r="229" spans="1:2" x14ac:dyDescent="0.2">
      <c r="A229" s="29">
        <v>42178</v>
      </c>
      <c r="B229" s="28">
        <v>2.42</v>
      </c>
    </row>
    <row r="230" spans="1:2" x14ac:dyDescent="0.2">
      <c r="A230" s="29">
        <v>42179</v>
      </c>
      <c r="B230" s="28">
        <v>2.38</v>
      </c>
    </row>
    <row r="231" spans="1:2" x14ac:dyDescent="0.2">
      <c r="A231" s="29">
        <v>42180</v>
      </c>
      <c r="B231" s="28">
        <v>2.4</v>
      </c>
    </row>
    <row r="232" spans="1:2" x14ac:dyDescent="0.2">
      <c r="A232" s="29">
        <v>42181</v>
      </c>
      <c r="B232" s="28">
        <v>2.4900000000000002</v>
      </c>
    </row>
    <row r="233" spans="1:2" x14ac:dyDescent="0.2">
      <c r="A233" s="29">
        <v>42184</v>
      </c>
      <c r="B233" s="28">
        <v>2.33</v>
      </c>
    </row>
    <row r="234" spans="1:2" x14ac:dyDescent="0.2">
      <c r="A234" s="29">
        <v>42185</v>
      </c>
      <c r="B234" s="28">
        <v>2.35</v>
      </c>
    </row>
    <row r="235" spans="1:2" x14ac:dyDescent="0.2">
      <c r="A235" s="29">
        <v>42186</v>
      </c>
      <c r="B235" s="28">
        <v>2.4300000000000002</v>
      </c>
    </row>
    <row r="236" spans="1:2" x14ac:dyDescent="0.2">
      <c r="A236" s="29">
        <v>42187</v>
      </c>
      <c r="B236" s="28">
        <v>2.4</v>
      </c>
    </row>
    <row r="237" spans="1:2" x14ac:dyDescent="0.2">
      <c r="A237" s="29">
        <v>42191</v>
      </c>
      <c r="B237" s="28">
        <v>2.2999999999999998</v>
      </c>
    </row>
    <row r="238" spans="1:2" x14ac:dyDescent="0.2">
      <c r="A238" s="29">
        <v>42192</v>
      </c>
      <c r="B238" s="28">
        <v>2.27</v>
      </c>
    </row>
    <row r="239" spans="1:2" x14ac:dyDescent="0.2">
      <c r="A239" s="29">
        <v>42193</v>
      </c>
      <c r="B239" s="28">
        <v>2.2200000000000002</v>
      </c>
    </row>
    <row r="240" spans="1:2" x14ac:dyDescent="0.2">
      <c r="A240" s="29">
        <v>42194</v>
      </c>
      <c r="B240" s="28">
        <v>2.3199999999999998</v>
      </c>
    </row>
    <row r="241" spans="1:2" x14ac:dyDescent="0.2">
      <c r="A241" s="29">
        <v>42195</v>
      </c>
      <c r="B241" s="28">
        <v>2.42</v>
      </c>
    </row>
    <row r="242" spans="1:2" x14ac:dyDescent="0.2">
      <c r="A242" s="29">
        <v>42198</v>
      </c>
      <c r="B242" s="28">
        <v>2.44</v>
      </c>
    </row>
    <row r="243" spans="1:2" x14ac:dyDescent="0.2">
      <c r="A243" s="29">
        <v>42199</v>
      </c>
      <c r="B243" s="28">
        <v>2.41</v>
      </c>
    </row>
    <row r="244" spans="1:2" x14ac:dyDescent="0.2">
      <c r="A244" s="29">
        <v>42200</v>
      </c>
      <c r="B244" s="28">
        <v>2.36</v>
      </c>
    </row>
    <row r="245" spans="1:2" x14ac:dyDescent="0.2">
      <c r="A245" s="29">
        <v>42201</v>
      </c>
      <c r="B245" s="28">
        <v>2.36</v>
      </c>
    </row>
    <row r="246" spans="1:2" x14ac:dyDescent="0.2">
      <c r="A246" s="29">
        <v>42202</v>
      </c>
      <c r="B246" s="28">
        <v>2.34</v>
      </c>
    </row>
    <row r="247" spans="1:2" x14ac:dyDescent="0.2">
      <c r="A247" s="29">
        <v>42205</v>
      </c>
      <c r="B247" s="28">
        <v>2.38</v>
      </c>
    </row>
    <row r="248" spans="1:2" x14ac:dyDescent="0.2">
      <c r="A248" s="29">
        <v>42206</v>
      </c>
      <c r="B248" s="28">
        <v>2.35</v>
      </c>
    </row>
    <row r="249" spans="1:2" x14ac:dyDescent="0.2">
      <c r="A249" s="29">
        <v>42207</v>
      </c>
      <c r="B249" s="28">
        <v>2.33</v>
      </c>
    </row>
    <row r="250" spans="1:2" x14ac:dyDescent="0.2">
      <c r="A250" s="29">
        <v>42208</v>
      </c>
      <c r="B250" s="28">
        <v>2.2799999999999998</v>
      </c>
    </row>
    <row r="251" spans="1:2" x14ac:dyDescent="0.2">
      <c r="A251" s="29">
        <v>42209</v>
      </c>
      <c r="B251" s="28">
        <v>2.27</v>
      </c>
    </row>
    <row r="252" spans="1:2" x14ac:dyDescent="0.2">
      <c r="A252" s="29">
        <v>42212</v>
      </c>
      <c r="B252" s="28">
        <v>2.23</v>
      </c>
    </row>
    <row r="253" spans="1:2" x14ac:dyDescent="0.2">
      <c r="A253" s="29">
        <v>42213</v>
      </c>
      <c r="B253" s="28">
        <v>2.2599999999999998</v>
      </c>
    </row>
    <row r="254" spans="1:2" x14ac:dyDescent="0.2">
      <c r="A254" s="29">
        <v>42214</v>
      </c>
      <c r="B254" s="28">
        <v>2.29</v>
      </c>
    </row>
    <row r="255" spans="1:2" x14ac:dyDescent="0.2">
      <c r="A255" s="29">
        <v>42215</v>
      </c>
      <c r="B255" s="28">
        <v>2.2799999999999998</v>
      </c>
    </row>
    <row r="256" spans="1:2" x14ac:dyDescent="0.2">
      <c r="A256" s="29">
        <v>42216</v>
      </c>
      <c r="B256" s="28">
        <v>2.2000000000000002</v>
      </c>
    </row>
    <row r="257" spans="1:2" x14ac:dyDescent="0.2">
      <c r="A257" s="29">
        <v>42219</v>
      </c>
      <c r="B257" s="28">
        <v>2.16</v>
      </c>
    </row>
    <row r="258" spans="1:2" x14ac:dyDescent="0.2">
      <c r="A258" s="29">
        <v>42220</v>
      </c>
      <c r="B258" s="28">
        <v>2.23</v>
      </c>
    </row>
    <row r="259" spans="1:2" x14ac:dyDescent="0.2">
      <c r="A259" s="29">
        <v>42221</v>
      </c>
      <c r="B259" s="28">
        <v>2.2799999999999998</v>
      </c>
    </row>
    <row r="260" spans="1:2" x14ac:dyDescent="0.2">
      <c r="A260" s="29">
        <v>42222</v>
      </c>
      <c r="B260" s="28">
        <v>2.23</v>
      </c>
    </row>
    <row r="261" spans="1:2" x14ac:dyDescent="0.2">
      <c r="A261" s="29">
        <v>42223</v>
      </c>
      <c r="B261" s="28">
        <v>2.1800000000000002</v>
      </c>
    </row>
    <row r="262" spans="1:2" x14ac:dyDescent="0.2">
      <c r="A262" s="29">
        <v>42226</v>
      </c>
      <c r="B262" s="28">
        <v>2.2400000000000002</v>
      </c>
    </row>
    <row r="263" spans="1:2" x14ac:dyDescent="0.2">
      <c r="A263" s="29">
        <v>42227</v>
      </c>
      <c r="B263" s="28">
        <v>2.15</v>
      </c>
    </row>
    <row r="264" spans="1:2" x14ac:dyDescent="0.2">
      <c r="A264" s="29">
        <v>42228</v>
      </c>
      <c r="B264" s="28">
        <v>2.14</v>
      </c>
    </row>
    <row r="265" spans="1:2" x14ac:dyDescent="0.2">
      <c r="A265" s="29">
        <v>42229</v>
      </c>
      <c r="B265" s="28">
        <v>2.19</v>
      </c>
    </row>
    <row r="266" spans="1:2" x14ac:dyDescent="0.2">
      <c r="A266" s="29">
        <v>42230</v>
      </c>
      <c r="B266" s="28">
        <v>2.2000000000000002</v>
      </c>
    </row>
    <row r="267" spans="1:2" x14ac:dyDescent="0.2">
      <c r="A267" s="29">
        <v>42233</v>
      </c>
      <c r="B267" s="28">
        <v>2.16</v>
      </c>
    </row>
    <row r="268" spans="1:2" x14ac:dyDescent="0.2">
      <c r="A268" s="29">
        <v>42234</v>
      </c>
      <c r="B268" s="28">
        <v>2.2000000000000002</v>
      </c>
    </row>
    <row r="269" spans="1:2" x14ac:dyDescent="0.2">
      <c r="A269" s="29">
        <v>42235</v>
      </c>
      <c r="B269" s="28">
        <v>2.12</v>
      </c>
    </row>
    <row r="270" spans="1:2" x14ac:dyDescent="0.2">
      <c r="A270" s="29">
        <v>42236</v>
      </c>
      <c r="B270" s="28">
        <v>2.09</v>
      </c>
    </row>
    <row r="271" spans="1:2" x14ac:dyDescent="0.2">
      <c r="A271" s="29">
        <v>42237</v>
      </c>
      <c r="B271" s="28">
        <v>2.0499999999999998</v>
      </c>
    </row>
    <row r="272" spans="1:2" x14ac:dyDescent="0.2">
      <c r="A272" s="29">
        <v>42240</v>
      </c>
      <c r="B272" s="28">
        <v>2.0099999999999998</v>
      </c>
    </row>
    <row r="273" spans="1:2" x14ac:dyDescent="0.2">
      <c r="A273" s="29">
        <v>42241</v>
      </c>
      <c r="B273" s="28">
        <v>2.12</v>
      </c>
    </row>
    <row r="274" spans="1:2" x14ac:dyDescent="0.2">
      <c r="A274" s="29">
        <v>42242</v>
      </c>
      <c r="B274" s="28">
        <v>2.1800000000000002</v>
      </c>
    </row>
    <row r="275" spans="1:2" x14ac:dyDescent="0.2">
      <c r="A275" s="29">
        <v>42243</v>
      </c>
      <c r="B275" s="28">
        <v>2.1800000000000002</v>
      </c>
    </row>
    <row r="276" spans="1:2" x14ac:dyDescent="0.2">
      <c r="A276" s="29">
        <v>42244</v>
      </c>
      <c r="B276" s="28">
        <v>2.19</v>
      </c>
    </row>
    <row r="277" spans="1:2" x14ac:dyDescent="0.2">
      <c r="A277" s="29">
        <v>42247</v>
      </c>
      <c r="B277" s="28">
        <v>2.21</v>
      </c>
    </row>
    <row r="278" spans="1:2" x14ac:dyDescent="0.2">
      <c r="A278" s="29">
        <v>42248</v>
      </c>
      <c r="B278" s="28">
        <v>2.17</v>
      </c>
    </row>
    <row r="279" spans="1:2" x14ac:dyDescent="0.2">
      <c r="A279" s="29">
        <v>42249</v>
      </c>
      <c r="B279" s="28">
        <v>2.2000000000000002</v>
      </c>
    </row>
    <row r="280" spans="1:2" x14ac:dyDescent="0.2">
      <c r="A280" s="29">
        <v>42250</v>
      </c>
      <c r="B280" s="28">
        <v>2.1800000000000002</v>
      </c>
    </row>
    <row r="281" spans="1:2" x14ac:dyDescent="0.2">
      <c r="A281" s="29">
        <v>42251</v>
      </c>
      <c r="B281" s="28">
        <v>2.13</v>
      </c>
    </row>
    <row r="282" spans="1:2" x14ac:dyDescent="0.2">
      <c r="A282" s="29">
        <v>42255</v>
      </c>
      <c r="B282" s="28">
        <v>2.2000000000000002</v>
      </c>
    </row>
    <row r="283" spans="1:2" x14ac:dyDescent="0.2">
      <c r="A283" s="29">
        <v>42256</v>
      </c>
      <c r="B283" s="28">
        <v>2.21</v>
      </c>
    </row>
    <row r="284" spans="1:2" x14ac:dyDescent="0.2">
      <c r="A284" s="29">
        <v>42257</v>
      </c>
      <c r="B284" s="28">
        <v>2.23</v>
      </c>
    </row>
    <row r="285" spans="1:2" x14ac:dyDescent="0.2">
      <c r="A285" s="29">
        <v>42258</v>
      </c>
      <c r="B285" s="28">
        <v>2.2000000000000002</v>
      </c>
    </row>
    <row r="286" spans="1:2" x14ac:dyDescent="0.2">
      <c r="A286" s="29">
        <v>42261</v>
      </c>
      <c r="B286" s="28">
        <v>2.1800000000000002</v>
      </c>
    </row>
    <row r="287" spans="1:2" x14ac:dyDescent="0.2">
      <c r="A287" s="29">
        <v>42262</v>
      </c>
      <c r="B287" s="28">
        <v>2.2799999999999998</v>
      </c>
    </row>
    <row r="288" spans="1:2" x14ac:dyDescent="0.2">
      <c r="A288" s="29">
        <v>42263</v>
      </c>
      <c r="B288" s="28">
        <v>2.2999999999999998</v>
      </c>
    </row>
    <row r="289" spans="1:2" x14ac:dyDescent="0.2">
      <c r="A289" s="29">
        <v>42264</v>
      </c>
      <c r="B289" s="28">
        <v>2.21</v>
      </c>
    </row>
    <row r="290" spans="1:2" x14ac:dyDescent="0.2">
      <c r="A290" s="29">
        <v>42265</v>
      </c>
      <c r="B290" s="28">
        <v>2.13</v>
      </c>
    </row>
    <row r="291" spans="1:2" x14ac:dyDescent="0.2">
      <c r="A291" s="29">
        <v>42268</v>
      </c>
      <c r="B291" s="28">
        <v>2.2000000000000002</v>
      </c>
    </row>
    <row r="292" spans="1:2" x14ac:dyDescent="0.2">
      <c r="A292" s="29">
        <v>42269</v>
      </c>
      <c r="B292" s="28">
        <v>2.14</v>
      </c>
    </row>
    <row r="293" spans="1:2" x14ac:dyDescent="0.2">
      <c r="A293" s="29">
        <v>42270</v>
      </c>
      <c r="B293" s="28">
        <v>2.16</v>
      </c>
    </row>
    <row r="294" spans="1:2" x14ac:dyDescent="0.2">
      <c r="A294" s="29">
        <v>42271</v>
      </c>
      <c r="B294" s="28">
        <v>2.13</v>
      </c>
    </row>
    <row r="295" spans="1:2" x14ac:dyDescent="0.2">
      <c r="A295" s="29">
        <v>42272</v>
      </c>
      <c r="B295" s="28">
        <v>2.17</v>
      </c>
    </row>
    <row r="296" spans="1:2" x14ac:dyDescent="0.2">
      <c r="A296" s="29">
        <v>42275</v>
      </c>
      <c r="B296" s="28">
        <v>2.1</v>
      </c>
    </row>
    <row r="297" spans="1:2" x14ac:dyDescent="0.2">
      <c r="A297" s="29">
        <v>42276</v>
      </c>
      <c r="B297" s="28">
        <v>2.0499999999999998</v>
      </c>
    </row>
    <row r="298" spans="1:2" x14ac:dyDescent="0.2">
      <c r="A298" s="29">
        <v>42277</v>
      </c>
      <c r="B298" s="28">
        <v>2.06</v>
      </c>
    </row>
    <row r="299" spans="1:2" x14ac:dyDescent="0.2">
      <c r="A299" s="29">
        <v>42278</v>
      </c>
      <c r="B299" s="28">
        <v>2.0499999999999998</v>
      </c>
    </row>
    <row r="300" spans="1:2" x14ac:dyDescent="0.2">
      <c r="A300" s="29">
        <v>42279</v>
      </c>
      <c r="B300" s="28">
        <v>1.99</v>
      </c>
    </row>
    <row r="301" spans="1:2" x14ac:dyDescent="0.2">
      <c r="A301" s="29">
        <v>42282</v>
      </c>
      <c r="B301" s="28">
        <v>2.0699999999999998</v>
      </c>
    </row>
    <row r="302" spans="1:2" x14ac:dyDescent="0.2">
      <c r="A302" s="29">
        <v>42283</v>
      </c>
      <c r="B302" s="28">
        <v>2.0499999999999998</v>
      </c>
    </row>
    <row r="303" spans="1:2" x14ac:dyDescent="0.2">
      <c r="A303" s="29">
        <v>42284</v>
      </c>
      <c r="B303" s="28">
        <v>2.08</v>
      </c>
    </row>
    <row r="304" spans="1:2" x14ac:dyDescent="0.2">
      <c r="A304" s="29">
        <v>42285</v>
      </c>
      <c r="B304" s="28">
        <v>2.12</v>
      </c>
    </row>
    <row r="305" spans="1:2" x14ac:dyDescent="0.2">
      <c r="A305" s="29">
        <v>42286</v>
      </c>
      <c r="B305" s="28">
        <v>2.12</v>
      </c>
    </row>
    <row r="306" spans="1:2" x14ac:dyDescent="0.2">
      <c r="A306" s="29">
        <v>42290</v>
      </c>
      <c r="B306" s="28">
        <v>2.06</v>
      </c>
    </row>
    <row r="307" spans="1:2" x14ac:dyDescent="0.2">
      <c r="A307" s="29">
        <v>42291</v>
      </c>
      <c r="B307" s="28">
        <v>1.99</v>
      </c>
    </row>
    <row r="308" spans="1:2" x14ac:dyDescent="0.2">
      <c r="A308" s="29">
        <v>42292</v>
      </c>
      <c r="B308" s="28">
        <v>2.04</v>
      </c>
    </row>
    <row r="309" spans="1:2" x14ac:dyDescent="0.2">
      <c r="A309" s="29">
        <v>42293</v>
      </c>
      <c r="B309" s="28">
        <v>2.04</v>
      </c>
    </row>
    <row r="310" spans="1:2" x14ac:dyDescent="0.2">
      <c r="A310" s="29">
        <v>42296</v>
      </c>
      <c r="B310" s="28">
        <v>2.04</v>
      </c>
    </row>
    <row r="311" spans="1:2" x14ac:dyDescent="0.2">
      <c r="A311" s="29">
        <v>42297</v>
      </c>
      <c r="B311" s="28">
        <v>2.08</v>
      </c>
    </row>
    <row r="312" spans="1:2" x14ac:dyDescent="0.2">
      <c r="A312" s="29">
        <v>42298</v>
      </c>
      <c r="B312" s="28">
        <v>2.04</v>
      </c>
    </row>
    <row r="313" spans="1:2" x14ac:dyDescent="0.2">
      <c r="A313" s="29">
        <v>42299</v>
      </c>
      <c r="B313" s="28">
        <v>2.04</v>
      </c>
    </row>
    <row r="314" spans="1:2" x14ac:dyDescent="0.2">
      <c r="A314" s="29">
        <v>42300</v>
      </c>
      <c r="B314" s="28">
        <v>2.09</v>
      </c>
    </row>
    <row r="315" spans="1:2" x14ac:dyDescent="0.2">
      <c r="A315" s="29">
        <v>42303</v>
      </c>
      <c r="B315" s="28">
        <v>2.0699999999999998</v>
      </c>
    </row>
    <row r="316" spans="1:2" x14ac:dyDescent="0.2">
      <c r="A316" s="29">
        <v>42304</v>
      </c>
      <c r="B316" s="28">
        <v>2.0499999999999998</v>
      </c>
    </row>
    <row r="317" spans="1:2" x14ac:dyDescent="0.2">
      <c r="A317" s="29">
        <v>42305</v>
      </c>
      <c r="B317" s="28">
        <v>2.1</v>
      </c>
    </row>
    <row r="318" spans="1:2" x14ac:dyDescent="0.2">
      <c r="A318" s="29">
        <v>42306</v>
      </c>
      <c r="B318" s="28">
        <v>2.19</v>
      </c>
    </row>
    <row r="319" spans="1:2" x14ac:dyDescent="0.2">
      <c r="A319" s="29">
        <v>42307</v>
      </c>
      <c r="B319" s="28">
        <v>2.16</v>
      </c>
    </row>
    <row r="320" spans="1:2" x14ac:dyDescent="0.2">
      <c r="A320" s="29">
        <v>42310</v>
      </c>
      <c r="B320" s="28">
        <v>2.2000000000000002</v>
      </c>
    </row>
    <row r="321" spans="1:2" x14ac:dyDescent="0.2">
      <c r="A321" s="29">
        <v>42311</v>
      </c>
      <c r="B321" s="28">
        <v>2.23</v>
      </c>
    </row>
    <row r="322" spans="1:2" x14ac:dyDescent="0.2">
      <c r="A322" s="29">
        <v>42312</v>
      </c>
      <c r="B322" s="28">
        <v>2.25</v>
      </c>
    </row>
    <row r="323" spans="1:2" x14ac:dyDescent="0.2">
      <c r="A323" s="29">
        <v>42313</v>
      </c>
      <c r="B323" s="28">
        <v>2.2599999999999998</v>
      </c>
    </row>
    <row r="324" spans="1:2" x14ac:dyDescent="0.2">
      <c r="A324" s="29">
        <v>42314</v>
      </c>
      <c r="B324" s="28">
        <v>2.34</v>
      </c>
    </row>
    <row r="325" spans="1:2" x14ac:dyDescent="0.2">
      <c r="A325" s="29">
        <v>42317</v>
      </c>
      <c r="B325" s="28">
        <v>2.36</v>
      </c>
    </row>
    <row r="326" spans="1:2" x14ac:dyDescent="0.2">
      <c r="A326" s="29">
        <v>42318</v>
      </c>
      <c r="B326" s="28">
        <v>2.3199999999999998</v>
      </c>
    </row>
    <row r="327" spans="1:2" x14ac:dyDescent="0.2">
      <c r="A327" s="29">
        <v>42320</v>
      </c>
      <c r="B327" s="28">
        <v>2.3199999999999998</v>
      </c>
    </row>
    <row r="328" spans="1:2" x14ac:dyDescent="0.2">
      <c r="A328" s="29">
        <v>42321</v>
      </c>
      <c r="B328" s="28">
        <v>2.2799999999999998</v>
      </c>
    </row>
    <row r="329" spans="1:2" x14ac:dyDescent="0.2">
      <c r="A329" s="29">
        <v>42324</v>
      </c>
      <c r="B329" s="28">
        <v>2.27</v>
      </c>
    </row>
    <row r="330" spans="1:2" x14ac:dyDescent="0.2">
      <c r="A330" s="29">
        <v>42325</v>
      </c>
      <c r="B330" s="28">
        <v>2.25</v>
      </c>
    </row>
    <row r="331" spans="1:2" x14ac:dyDescent="0.2">
      <c r="A331" s="29">
        <v>42326</v>
      </c>
      <c r="B331" s="28">
        <v>2.27</v>
      </c>
    </row>
    <row r="332" spans="1:2" x14ac:dyDescent="0.2">
      <c r="A332" s="29">
        <v>42327</v>
      </c>
      <c r="B332" s="28">
        <v>2.2400000000000002</v>
      </c>
    </row>
    <row r="333" spans="1:2" x14ac:dyDescent="0.2">
      <c r="A333" s="29">
        <v>42328</v>
      </c>
      <c r="B333" s="28">
        <v>2.2599999999999998</v>
      </c>
    </row>
    <row r="334" spans="1:2" x14ac:dyDescent="0.2">
      <c r="A334" s="29">
        <v>42331</v>
      </c>
      <c r="B334" s="28">
        <v>2.25</v>
      </c>
    </row>
    <row r="335" spans="1:2" x14ac:dyDescent="0.2">
      <c r="A335" s="29">
        <v>42332</v>
      </c>
      <c r="B335" s="28">
        <v>2.2400000000000002</v>
      </c>
    </row>
    <row r="336" spans="1:2" x14ac:dyDescent="0.2">
      <c r="A336" s="29">
        <v>42333</v>
      </c>
      <c r="B336" s="28">
        <v>2.23</v>
      </c>
    </row>
    <row r="337" spans="1:2" x14ac:dyDescent="0.2">
      <c r="A337" s="29">
        <v>42335</v>
      </c>
      <c r="B337" s="28">
        <v>2.2200000000000002</v>
      </c>
    </row>
    <row r="338" spans="1:2" x14ac:dyDescent="0.2">
      <c r="A338" s="29">
        <v>42338</v>
      </c>
      <c r="B338" s="28">
        <v>2.21</v>
      </c>
    </row>
    <row r="339" spans="1:2" x14ac:dyDescent="0.2">
      <c r="A339" s="29">
        <v>42339</v>
      </c>
      <c r="B339" s="28">
        <v>2.15</v>
      </c>
    </row>
    <row r="340" spans="1:2" x14ac:dyDescent="0.2">
      <c r="A340" s="29">
        <v>42340</v>
      </c>
      <c r="B340" s="28">
        <v>2.1800000000000002</v>
      </c>
    </row>
    <row r="341" spans="1:2" x14ac:dyDescent="0.2">
      <c r="A341" s="29">
        <v>42341</v>
      </c>
      <c r="B341" s="28">
        <v>2.33</v>
      </c>
    </row>
    <row r="342" spans="1:2" x14ac:dyDescent="0.2">
      <c r="A342" s="29">
        <v>42342</v>
      </c>
      <c r="B342" s="28">
        <v>2.2799999999999998</v>
      </c>
    </row>
    <row r="343" spans="1:2" x14ac:dyDescent="0.2">
      <c r="A343" s="29">
        <v>42345</v>
      </c>
      <c r="B343" s="28">
        <v>2.23</v>
      </c>
    </row>
    <row r="344" spans="1:2" x14ac:dyDescent="0.2">
      <c r="A344" s="29">
        <v>42346</v>
      </c>
      <c r="B344" s="28">
        <v>2.2400000000000002</v>
      </c>
    </row>
    <row r="345" spans="1:2" x14ac:dyDescent="0.2">
      <c r="A345" s="29">
        <v>42347</v>
      </c>
      <c r="B345" s="28">
        <v>2.2200000000000002</v>
      </c>
    </row>
    <row r="346" spans="1:2" x14ac:dyDescent="0.2">
      <c r="A346" s="29">
        <v>42348</v>
      </c>
      <c r="B346" s="28">
        <v>2.2400000000000002</v>
      </c>
    </row>
    <row r="347" spans="1:2" x14ac:dyDescent="0.2">
      <c r="A347" s="29">
        <v>42349</v>
      </c>
      <c r="B347" s="28">
        <v>2.13</v>
      </c>
    </row>
    <row r="348" spans="1:2" x14ac:dyDescent="0.2">
      <c r="A348" s="29">
        <v>42352</v>
      </c>
      <c r="B348" s="28">
        <v>2.23</v>
      </c>
    </row>
    <row r="349" spans="1:2" x14ac:dyDescent="0.2">
      <c r="A349" s="29">
        <v>42353</v>
      </c>
      <c r="B349" s="28">
        <v>2.2799999999999998</v>
      </c>
    </row>
    <row r="350" spans="1:2" x14ac:dyDescent="0.2">
      <c r="A350" s="29">
        <v>42354</v>
      </c>
      <c r="B350" s="28">
        <v>2.2999999999999998</v>
      </c>
    </row>
    <row r="351" spans="1:2" x14ac:dyDescent="0.2">
      <c r="A351" s="29">
        <v>42355</v>
      </c>
      <c r="B351" s="28">
        <v>2.2400000000000002</v>
      </c>
    </row>
    <row r="352" spans="1:2" x14ac:dyDescent="0.2">
      <c r="A352" s="29">
        <v>42356</v>
      </c>
      <c r="B352" s="28">
        <v>2.19</v>
      </c>
    </row>
    <row r="353" spans="1:2" x14ac:dyDescent="0.2">
      <c r="A353" s="29">
        <v>42359</v>
      </c>
      <c r="B353" s="28">
        <v>2.2000000000000002</v>
      </c>
    </row>
    <row r="354" spans="1:2" x14ac:dyDescent="0.2">
      <c r="A354" s="29">
        <v>42360</v>
      </c>
      <c r="B354" s="28">
        <v>2.2400000000000002</v>
      </c>
    </row>
    <row r="355" spans="1:2" x14ac:dyDescent="0.2">
      <c r="A355" s="29">
        <v>42361</v>
      </c>
      <c r="B355" s="28">
        <v>2.27</v>
      </c>
    </row>
    <row r="356" spans="1:2" x14ac:dyDescent="0.2">
      <c r="A356" s="29">
        <v>42362</v>
      </c>
      <c r="B356" s="28">
        <v>2.25</v>
      </c>
    </row>
    <row r="357" spans="1:2" x14ac:dyDescent="0.2">
      <c r="A357" s="29">
        <v>42366</v>
      </c>
      <c r="B357" s="28">
        <v>2.2400000000000002</v>
      </c>
    </row>
    <row r="358" spans="1:2" x14ac:dyDescent="0.2">
      <c r="A358" s="29">
        <v>42367</v>
      </c>
      <c r="B358" s="28">
        <v>2.3199999999999998</v>
      </c>
    </row>
    <row r="359" spans="1:2" x14ac:dyDescent="0.2">
      <c r="A359" s="29">
        <v>42368</v>
      </c>
      <c r="B359" s="28">
        <v>2.31</v>
      </c>
    </row>
    <row r="360" spans="1:2" x14ac:dyDescent="0.2">
      <c r="A360" s="29">
        <v>42369</v>
      </c>
      <c r="B360" s="28">
        <v>2.27</v>
      </c>
    </row>
    <row r="361" spans="1:2" x14ac:dyDescent="0.2">
      <c r="A361" s="29">
        <v>42373</v>
      </c>
      <c r="B361" s="28">
        <v>2.2400000000000002</v>
      </c>
    </row>
    <row r="362" spans="1:2" x14ac:dyDescent="0.2">
      <c r="A362" s="29">
        <v>42374</v>
      </c>
      <c r="B362" s="28">
        <v>2.25</v>
      </c>
    </row>
    <row r="363" spans="1:2" x14ac:dyDescent="0.2">
      <c r="A363" s="29">
        <v>42375</v>
      </c>
      <c r="B363" s="28">
        <v>2.1800000000000002</v>
      </c>
    </row>
    <row r="364" spans="1:2" x14ac:dyDescent="0.2">
      <c r="A364" s="29">
        <v>42376</v>
      </c>
      <c r="B364" s="28">
        <v>2.16</v>
      </c>
    </row>
    <row r="365" spans="1:2" x14ac:dyDescent="0.2">
      <c r="A365" s="29">
        <v>42377</v>
      </c>
      <c r="B365" s="28">
        <v>2.13</v>
      </c>
    </row>
    <row r="366" spans="1:2" x14ac:dyDescent="0.2">
      <c r="A366" s="29">
        <v>42380</v>
      </c>
      <c r="B366" s="28">
        <v>2.17</v>
      </c>
    </row>
    <row r="367" spans="1:2" x14ac:dyDescent="0.2">
      <c r="A367" s="29">
        <v>42381</v>
      </c>
      <c r="B367" s="28">
        <v>2.12</v>
      </c>
    </row>
    <row r="368" spans="1:2" x14ac:dyDescent="0.2">
      <c r="A368" s="29">
        <v>42382</v>
      </c>
      <c r="B368" s="28">
        <v>2.08</v>
      </c>
    </row>
    <row r="369" spans="1:2" x14ac:dyDescent="0.2">
      <c r="A369" s="29">
        <v>42383</v>
      </c>
      <c r="B369" s="28">
        <v>2.1</v>
      </c>
    </row>
    <row r="370" spans="1:2" x14ac:dyDescent="0.2">
      <c r="A370" s="29">
        <v>42384</v>
      </c>
      <c r="B370" s="28">
        <v>2.0299999999999998</v>
      </c>
    </row>
    <row r="371" spans="1:2" x14ac:dyDescent="0.2">
      <c r="A371" s="29">
        <v>42388</v>
      </c>
      <c r="B371" s="28">
        <v>2.06</v>
      </c>
    </row>
    <row r="372" spans="1:2" x14ac:dyDescent="0.2">
      <c r="A372" s="29">
        <v>42389</v>
      </c>
      <c r="B372" s="28">
        <v>2.0099999999999998</v>
      </c>
    </row>
    <row r="373" spans="1:2" x14ac:dyDescent="0.2">
      <c r="A373" s="29">
        <v>42390</v>
      </c>
      <c r="B373" s="28">
        <v>2.02</v>
      </c>
    </row>
    <row r="374" spans="1:2" x14ac:dyDescent="0.2">
      <c r="A374" s="29">
        <v>42391</v>
      </c>
      <c r="B374" s="28">
        <v>2.0699999999999998</v>
      </c>
    </row>
    <row r="375" spans="1:2" x14ac:dyDescent="0.2">
      <c r="A375" s="29">
        <v>42394</v>
      </c>
      <c r="B375" s="28">
        <v>2.0299999999999998</v>
      </c>
    </row>
    <row r="376" spans="1:2" x14ac:dyDescent="0.2">
      <c r="A376" s="29">
        <v>42395</v>
      </c>
      <c r="B376" s="28">
        <v>2.0099999999999998</v>
      </c>
    </row>
    <row r="377" spans="1:2" x14ac:dyDescent="0.2">
      <c r="A377" s="29">
        <v>42396</v>
      </c>
      <c r="B377" s="28">
        <v>2.02</v>
      </c>
    </row>
    <row r="378" spans="1:2" x14ac:dyDescent="0.2">
      <c r="A378" s="29">
        <v>42397</v>
      </c>
      <c r="B378" s="28">
        <v>2</v>
      </c>
    </row>
    <row r="379" spans="1:2" x14ac:dyDescent="0.2">
      <c r="A379" s="29">
        <v>42398</v>
      </c>
      <c r="B379" s="28">
        <v>1.94</v>
      </c>
    </row>
    <row r="380" spans="1:2" x14ac:dyDescent="0.2">
      <c r="A380" s="29">
        <v>42401</v>
      </c>
      <c r="B380" s="28">
        <v>1.97</v>
      </c>
    </row>
    <row r="381" spans="1:2" x14ac:dyDescent="0.2">
      <c r="A381" s="29">
        <v>42402</v>
      </c>
      <c r="B381" s="28">
        <v>1.87</v>
      </c>
    </row>
    <row r="382" spans="1:2" x14ac:dyDescent="0.2">
      <c r="A382" s="29">
        <v>42403</v>
      </c>
      <c r="B382" s="28">
        <v>1.88</v>
      </c>
    </row>
    <row r="383" spans="1:2" x14ac:dyDescent="0.2">
      <c r="A383" s="29">
        <v>42404</v>
      </c>
      <c r="B383" s="28">
        <v>1.87</v>
      </c>
    </row>
    <row r="384" spans="1:2" x14ac:dyDescent="0.2">
      <c r="A384" s="29">
        <v>42405</v>
      </c>
      <c r="B384" s="28">
        <v>1.86</v>
      </c>
    </row>
    <row r="385" spans="1:2" x14ac:dyDescent="0.2">
      <c r="A385" s="29">
        <v>42408</v>
      </c>
      <c r="B385" s="28">
        <v>1.75</v>
      </c>
    </row>
    <row r="386" spans="1:2" x14ac:dyDescent="0.2">
      <c r="A386" s="29">
        <v>42409</v>
      </c>
      <c r="B386" s="28">
        <v>1.74</v>
      </c>
    </row>
    <row r="387" spans="1:2" x14ac:dyDescent="0.2">
      <c r="A387" s="29">
        <v>42410</v>
      </c>
      <c r="B387" s="28">
        <v>1.71</v>
      </c>
    </row>
    <row r="388" spans="1:2" x14ac:dyDescent="0.2">
      <c r="A388" s="29">
        <v>42411</v>
      </c>
      <c r="B388" s="28">
        <v>1.63</v>
      </c>
    </row>
    <row r="389" spans="1:2" x14ac:dyDescent="0.2">
      <c r="A389" s="29">
        <v>42412</v>
      </c>
      <c r="B389" s="28">
        <v>1.74</v>
      </c>
    </row>
    <row r="390" spans="1:2" x14ac:dyDescent="0.2">
      <c r="A390" s="29">
        <v>42416</v>
      </c>
      <c r="B390" s="28">
        <v>1.78</v>
      </c>
    </row>
    <row r="391" spans="1:2" x14ac:dyDescent="0.2">
      <c r="A391" s="29">
        <v>42417</v>
      </c>
      <c r="B391" s="28">
        <v>1.81</v>
      </c>
    </row>
    <row r="392" spans="1:2" x14ac:dyDescent="0.2">
      <c r="A392" s="29">
        <v>42418</v>
      </c>
      <c r="B392" s="28">
        <v>1.75</v>
      </c>
    </row>
    <row r="393" spans="1:2" x14ac:dyDescent="0.2">
      <c r="A393" s="29">
        <v>42419</v>
      </c>
      <c r="B393" s="28">
        <v>1.76</v>
      </c>
    </row>
    <row r="394" spans="1:2" x14ac:dyDescent="0.2">
      <c r="A394" s="29">
        <v>42422</v>
      </c>
      <c r="B394" s="28">
        <v>1.77</v>
      </c>
    </row>
    <row r="395" spans="1:2" x14ac:dyDescent="0.2">
      <c r="A395" s="29">
        <v>42423</v>
      </c>
      <c r="B395" s="28">
        <v>1.74</v>
      </c>
    </row>
    <row r="396" spans="1:2" x14ac:dyDescent="0.2">
      <c r="A396" s="29">
        <v>42424</v>
      </c>
      <c r="B396" s="28">
        <v>1.75</v>
      </c>
    </row>
    <row r="397" spans="1:2" x14ac:dyDescent="0.2">
      <c r="A397" s="29">
        <v>42425</v>
      </c>
      <c r="B397" s="28">
        <v>1.71</v>
      </c>
    </row>
    <row r="398" spans="1:2" x14ac:dyDescent="0.2">
      <c r="A398" s="29">
        <v>42426</v>
      </c>
      <c r="B398" s="28">
        <v>1.76</v>
      </c>
    </row>
    <row r="399" spans="1:2" x14ac:dyDescent="0.2">
      <c r="A399" s="29">
        <v>42429</v>
      </c>
      <c r="B399" s="28">
        <v>1.74</v>
      </c>
    </row>
    <row r="400" spans="1:2" x14ac:dyDescent="0.2">
      <c r="A400" s="29">
        <v>42430</v>
      </c>
      <c r="B400" s="28">
        <v>1.83</v>
      </c>
    </row>
    <row r="401" spans="1:2" x14ac:dyDescent="0.2">
      <c r="A401" s="29">
        <v>42431</v>
      </c>
      <c r="B401" s="28">
        <v>1.84</v>
      </c>
    </row>
    <row r="402" spans="1:2" x14ac:dyDescent="0.2">
      <c r="A402" s="29">
        <v>42432</v>
      </c>
      <c r="B402" s="28">
        <v>1.83</v>
      </c>
    </row>
    <row r="403" spans="1:2" x14ac:dyDescent="0.2">
      <c r="A403" s="29">
        <v>42433</v>
      </c>
      <c r="B403" s="28">
        <v>1.88</v>
      </c>
    </row>
    <row r="404" spans="1:2" x14ac:dyDescent="0.2">
      <c r="A404" s="29">
        <v>42436</v>
      </c>
      <c r="B404" s="28">
        <v>1.91</v>
      </c>
    </row>
    <row r="405" spans="1:2" x14ac:dyDescent="0.2">
      <c r="A405" s="29">
        <v>42437</v>
      </c>
      <c r="B405" s="28">
        <v>1.83</v>
      </c>
    </row>
    <row r="406" spans="1:2" x14ac:dyDescent="0.2">
      <c r="A406" s="29">
        <v>42438</v>
      </c>
      <c r="B406" s="28">
        <v>1.9</v>
      </c>
    </row>
    <row r="407" spans="1:2" x14ac:dyDescent="0.2">
      <c r="A407" s="29">
        <v>42439</v>
      </c>
      <c r="B407" s="28">
        <v>1.93</v>
      </c>
    </row>
    <row r="408" spans="1:2" x14ac:dyDescent="0.2">
      <c r="A408" s="29">
        <v>42440</v>
      </c>
      <c r="B408" s="28">
        <v>1.98</v>
      </c>
    </row>
    <row r="409" spans="1:2" x14ac:dyDescent="0.2">
      <c r="A409" s="29">
        <v>42443</v>
      </c>
      <c r="B409" s="28">
        <v>1.97</v>
      </c>
    </row>
    <row r="410" spans="1:2" x14ac:dyDescent="0.2">
      <c r="A410" s="29">
        <v>42444</v>
      </c>
      <c r="B410" s="28">
        <v>1.97</v>
      </c>
    </row>
    <row r="411" spans="1:2" x14ac:dyDescent="0.2">
      <c r="A411" s="29">
        <v>42445</v>
      </c>
      <c r="B411" s="28">
        <v>1.94</v>
      </c>
    </row>
    <row r="412" spans="1:2" x14ac:dyDescent="0.2">
      <c r="A412" s="29">
        <v>42446</v>
      </c>
      <c r="B412" s="28">
        <v>1.91</v>
      </c>
    </row>
    <row r="413" spans="1:2" x14ac:dyDescent="0.2">
      <c r="A413" s="29">
        <v>42447</v>
      </c>
      <c r="B413" s="28">
        <v>1.88</v>
      </c>
    </row>
    <row r="414" spans="1:2" x14ac:dyDescent="0.2">
      <c r="A414" s="29">
        <v>42450</v>
      </c>
      <c r="B414" s="28">
        <v>1.92</v>
      </c>
    </row>
    <row r="415" spans="1:2" x14ac:dyDescent="0.2">
      <c r="A415" s="29">
        <v>42451</v>
      </c>
      <c r="B415" s="28">
        <v>1.94</v>
      </c>
    </row>
    <row r="416" spans="1:2" x14ac:dyDescent="0.2">
      <c r="A416" s="29">
        <v>42452</v>
      </c>
      <c r="B416" s="28">
        <v>1.88</v>
      </c>
    </row>
    <row r="417" spans="1:2" x14ac:dyDescent="0.2">
      <c r="A417" s="29">
        <v>42453</v>
      </c>
      <c r="B417" s="28">
        <v>1.91</v>
      </c>
    </row>
    <row r="418" spans="1:2" x14ac:dyDescent="0.2">
      <c r="A418" s="29">
        <v>42457</v>
      </c>
      <c r="B418" s="28">
        <v>1.89</v>
      </c>
    </row>
    <row r="419" spans="1:2" x14ac:dyDescent="0.2">
      <c r="A419" s="29">
        <v>42458</v>
      </c>
      <c r="B419" s="28">
        <v>1.81</v>
      </c>
    </row>
    <row r="420" spans="1:2" x14ac:dyDescent="0.2">
      <c r="A420" s="29">
        <v>42459</v>
      </c>
      <c r="B420" s="28">
        <v>1.83</v>
      </c>
    </row>
    <row r="421" spans="1:2" x14ac:dyDescent="0.2">
      <c r="A421" s="29">
        <v>42460</v>
      </c>
      <c r="B421" s="28">
        <v>1.78</v>
      </c>
    </row>
    <row r="422" spans="1:2" x14ac:dyDescent="0.2">
      <c r="A422" s="29">
        <v>42461</v>
      </c>
      <c r="B422" s="28">
        <v>1.79</v>
      </c>
    </row>
    <row r="423" spans="1:2" x14ac:dyDescent="0.2">
      <c r="A423" s="29">
        <v>42464</v>
      </c>
      <c r="B423" s="28">
        <v>1.78</v>
      </c>
    </row>
    <row r="424" spans="1:2" x14ac:dyDescent="0.2">
      <c r="A424" s="29">
        <v>42465</v>
      </c>
      <c r="B424" s="28">
        <v>1.73</v>
      </c>
    </row>
    <row r="425" spans="1:2" x14ac:dyDescent="0.2">
      <c r="A425" s="29">
        <v>42466</v>
      </c>
      <c r="B425" s="28">
        <v>1.76</v>
      </c>
    </row>
    <row r="426" spans="1:2" x14ac:dyDescent="0.2">
      <c r="A426" s="29">
        <v>42467</v>
      </c>
      <c r="B426" s="28">
        <v>1.7</v>
      </c>
    </row>
    <row r="427" spans="1:2" x14ac:dyDescent="0.2">
      <c r="A427" s="29">
        <v>42468</v>
      </c>
      <c r="B427" s="28">
        <v>1.72</v>
      </c>
    </row>
    <row r="428" spans="1:2" x14ac:dyDescent="0.2">
      <c r="A428" s="29">
        <v>42471</v>
      </c>
      <c r="B428" s="28">
        <v>1.73</v>
      </c>
    </row>
    <row r="429" spans="1:2" x14ac:dyDescent="0.2">
      <c r="A429" s="29">
        <v>42472</v>
      </c>
      <c r="B429" s="28">
        <v>1.79</v>
      </c>
    </row>
    <row r="430" spans="1:2" x14ac:dyDescent="0.2">
      <c r="A430" s="29">
        <v>42473</v>
      </c>
      <c r="B430" s="28">
        <v>1.77</v>
      </c>
    </row>
    <row r="431" spans="1:2" x14ac:dyDescent="0.2">
      <c r="A431" s="29">
        <v>42474</v>
      </c>
      <c r="B431" s="28">
        <v>1.8</v>
      </c>
    </row>
    <row r="432" spans="1:2" x14ac:dyDescent="0.2">
      <c r="A432" s="29">
        <v>42475</v>
      </c>
      <c r="B432" s="28">
        <v>1.76</v>
      </c>
    </row>
    <row r="433" spans="1:2" x14ac:dyDescent="0.2">
      <c r="A433" s="29">
        <v>42478</v>
      </c>
      <c r="B433" s="28">
        <v>1.78</v>
      </c>
    </row>
    <row r="434" spans="1:2" x14ac:dyDescent="0.2">
      <c r="A434" s="29">
        <v>42479</v>
      </c>
      <c r="B434" s="28">
        <v>1.79</v>
      </c>
    </row>
    <row r="435" spans="1:2" x14ac:dyDescent="0.2">
      <c r="A435" s="29">
        <v>42480</v>
      </c>
      <c r="B435" s="28">
        <v>1.85</v>
      </c>
    </row>
    <row r="436" spans="1:2" x14ac:dyDescent="0.2">
      <c r="A436" s="29">
        <v>42481</v>
      </c>
      <c r="B436" s="28">
        <v>1.88</v>
      </c>
    </row>
    <row r="437" spans="1:2" x14ac:dyDescent="0.2">
      <c r="A437" s="29">
        <v>42482</v>
      </c>
      <c r="B437" s="28">
        <v>1.89</v>
      </c>
    </row>
    <row r="438" spans="1:2" x14ac:dyDescent="0.2">
      <c r="A438" s="29">
        <v>42485</v>
      </c>
      <c r="B438" s="28">
        <v>1.91</v>
      </c>
    </row>
    <row r="439" spans="1:2" x14ac:dyDescent="0.2">
      <c r="A439" s="29">
        <v>42486</v>
      </c>
      <c r="B439" s="28">
        <v>1.94</v>
      </c>
    </row>
    <row r="440" spans="1:2" x14ac:dyDescent="0.2">
      <c r="A440" s="29">
        <v>42487</v>
      </c>
      <c r="B440" s="28">
        <v>1.87</v>
      </c>
    </row>
    <row r="441" spans="1:2" x14ac:dyDescent="0.2">
      <c r="A441" s="29">
        <v>42488</v>
      </c>
      <c r="B441" s="28">
        <v>1.84</v>
      </c>
    </row>
    <row r="442" spans="1:2" x14ac:dyDescent="0.2">
      <c r="A442" s="29">
        <v>42489</v>
      </c>
      <c r="B442" s="28">
        <v>1.83</v>
      </c>
    </row>
    <row r="443" spans="1:2" x14ac:dyDescent="0.2">
      <c r="A443" s="29">
        <v>42492</v>
      </c>
      <c r="B443" s="28">
        <v>1.88</v>
      </c>
    </row>
    <row r="444" spans="1:2" x14ac:dyDescent="0.2">
      <c r="A444" s="29">
        <v>42493</v>
      </c>
      <c r="B444" s="28">
        <v>1.81</v>
      </c>
    </row>
    <row r="445" spans="1:2" x14ac:dyDescent="0.2">
      <c r="A445" s="29">
        <v>42494</v>
      </c>
      <c r="B445" s="28">
        <v>1.79</v>
      </c>
    </row>
    <row r="446" spans="1:2" x14ac:dyDescent="0.2">
      <c r="A446" s="29">
        <v>42495</v>
      </c>
      <c r="B446" s="28">
        <v>1.76</v>
      </c>
    </row>
    <row r="447" spans="1:2" x14ac:dyDescent="0.2">
      <c r="A447" s="29">
        <v>42496</v>
      </c>
      <c r="B447" s="28">
        <v>1.79</v>
      </c>
    </row>
    <row r="448" spans="1:2" x14ac:dyDescent="0.2">
      <c r="A448" s="29">
        <v>42499</v>
      </c>
      <c r="B448" s="28">
        <v>1.77</v>
      </c>
    </row>
    <row r="449" spans="1:2" x14ac:dyDescent="0.2">
      <c r="A449" s="29">
        <v>42500</v>
      </c>
      <c r="B449" s="28">
        <v>1.77</v>
      </c>
    </row>
    <row r="450" spans="1:2" x14ac:dyDescent="0.2">
      <c r="A450" s="29">
        <v>42501</v>
      </c>
      <c r="B450" s="28">
        <v>1.73</v>
      </c>
    </row>
    <row r="451" spans="1:2" x14ac:dyDescent="0.2">
      <c r="A451" s="29">
        <v>42502</v>
      </c>
      <c r="B451" s="28">
        <v>1.75</v>
      </c>
    </row>
    <row r="452" spans="1:2" x14ac:dyDescent="0.2">
      <c r="A452" s="29">
        <v>42503</v>
      </c>
      <c r="B452" s="28">
        <v>1.71</v>
      </c>
    </row>
    <row r="453" spans="1:2" x14ac:dyDescent="0.2">
      <c r="A453" s="29">
        <v>42506</v>
      </c>
      <c r="B453" s="28">
        <v>1.75</v>
      </c>
    </row>
    <row r="454" spans="1:2" x14ac:dyDescent="0.2">
      <c r="A454" s="29">
        <v>42507</v>
      </c>
      <c r="B454" s="28">
        <v>1.76</v>
      </c>
    </row>
    <row r="455" spans="1:2" x14ac:dyDescent="0.2">
      <c r="A455" s="29">
        <v>42508</v>
      </c>
      <c r="B455" s="28">
        <v>1.87</v>
      </c>
    </row>
    <row r="456" spans="1:2" x14ac:dyDescent="0.2">
      <c r="A456" s="29">
        <v>42509</v>
      </c>
      <c r="B456" s="28">
        <v>1.85</v>
      </c>
    </row>
    <row r="457" spans="1:2" x14ac:dyDescent="0.2">
      <c r="A457" s="29">
        <v>42510</v>
      </c>
      <c r="B457" s="28">
        <v>1.85</v>
      </c>
    </row>
    <row r="458" spans="1:2" x14ac:dyDescent="0.2">
      <c r="A458" s="29">
        <v>42513</v>
      </c>
      <c r="B458" s="28">
        <v>1.84</v>
      </c>
    </row>
    <row r="459" spans="1:2" x14ac:dyDescent="0.2">
      <c r="A459" s="29">
        <v>42514</v>
      </c>
      <c r="B459" s="28">
        <v>1.86</v>
      </c>
    </row>
    <row r="460" spans="1:2" x14ac:dyDescent="0.2">
      <c r="A460" s="29">
        <v>42515</v>
      </c>
      <c r="B460" s="28">
        <v>1.87</v>
      </c>
    </row>
    <row r="461" spans="1:2" x14ac:dyDescent="0.2">
      <c r="A461" s="29">
        <v>42516</v>
      </c>
      <c r="B461" s="28">
        <v>1.83</v>
      </c>
    </row>
    <row r="462" spans="1:2" x14ac:dyDescent="0.2">
      <c r="A462" s="29">
        <v>42517</v>
      </c>
      <c r="B462" s="28">
        <v>1.85</v>
      </c>
    </row>
    <row r="463" spans="1:2" x14ac:dyDescent="0.2">
      <c r="A463" s="29">
        <v>42521</v>
      </c>
      <c r="B463" s="28">
        <v>1.84</v>
      </c>
    </row>
    <row r="464" spans="1:2" x14ac:dyDescent="0.2">
      <c r="A464" s="29">
        <v>42522</v>
      </c>
      <c r="B464" s="28">
        <v>1.85</v>
      </c>
    </row>
    <row r="465" spans="1:2" x14ac:dyDescent="0.2">
      <c r="A465" s="29">
        <v>42523</v>
      </c>
      <c r="B465" s="28">
        <v>1.81</v>
      </c>
    </row>
    <row r="466" spans="1:2" x14ac:dyDescent="0.2">
      <c r="A466" s="29">
        <v>42524</v>
      </c>
      <c r="B466" s="28">
        <v>1.71</v>
      </c>
    </row>
    <row r="467" spans="1:2" x14ac:dyDescent="0.2">
      <c r="A467" s="29">
        <v>42527</v>
      </c>
      <c r="B467" s="28">
        <v>1.73</v>
      </c>
    </row>
    <row r="468" spans="1:2" x14ac:dyDescent="0.2">
      <c r="A468" s="29">
        <v>42528</v>
      </c>
      <c r="B468" s="28">
        <v>1.72</v>
      </c>
    </row>
    <row r="469" spans="1:2" x14ac:dyDescent="0.2">
      <c r="A469" s="29">
        <v>42529</v>
      </c>
      <c r="B469" s="28">
        <v>1.71</v>
      </c>
    </row>
    <row r="470" spans="1:2" x14ac:dyDescent="0.2">
      <c r="A470" s="29">
        <v>42530</v>
      </c>
      <c r="B470" s="28">
        <v>1.68</v>
      </c>
    </row>
    <row r="471" spans="1:2" x14ac:dyDescent="0.2">
      <c r="A471" s="29">
        <v>42531</v>
      </c>
      <c r="B471" s="28">
        <v>1.64</v>
      </c>
    </row>
    <row r="472" spans="1:2" x14ac:dyDescent="0.2">
      <c r="A472" s="29">
        <v>42534</v>
      </c>
      <c r="B472" s="28">
        <v>1.62</v>
      </c>
    </row>
    <row r="473" spans="1:2" x14ac:dyDescent="0.2">
      <c r="A473" s="29">
        <v>42535</v>
      </c>
      <c r="B473" s="28">
        <v>1.62</v>
      </c>
    </row>
    <row r="474" spans="1:2" x14ac:dyDescent="0.2">
      <c r="A474" s="29">
        <v>42536</v>
      </c>
      <c r="B474" s="28">
        <v>1.6</v>
      </c>
    </row>
    <row r="475" spans="1:2" x14ac:dyDescent="0.2">
      <c r="A475" s="29">
        <v>42537</v>
      </c>
      <c r="B475" s="28">
        <v>1.57</v>
      </c>
    </row>
    <row r="476" spans="1:2" x14ac:dyDescent="0.2">
      <c r="A476" s="29">
        <v>42538</v>
      </c>
      <c r="B476" s="28">
        <v>1.62</v>
      </c>
    </row>
    <row r="477" spans="1:2" x14ac:dyDescent="0.2">
      <c r="A477" s="29">
        <v>42541</v>
      </c>
      <c r="B477" s="28">
        <v>1.67</v>
      </c>
    </row>
    <row r="478" spans="1:2" x14ac:dyDescent="0.2">
      <c r="A478" s="29">
        <v>42542</v>
      </c>
      <c r="B478" s="28">
        <v>1.71</v>
      </c>
    </row>
    <row r="479" spans="1:2" x14ac:dyDescent="0.2">
      <c r="A479" s="29">
        <v>42543</v>
      </c>
      <c r="B479" s="28">
        <v>1.69</v>
      </c>
    </row>
    <row r="480" spans="1:2" x14ac:dyDescent="0.2">
      <c r="A480" s="29">
        <v>42544</v>
      </c>
      <c r="B480" s="28">
        <v>1.74</v>
      </c>
    </row>
    <row r="481" spans="1:2" x14ac:dyDescent="0.2">
      <c r="A481" s="29">
        <v>42545</v>
      </c>
      <c r="B481" s="28">
        <v>1.57</v>
      </c>
    </row>
    <row r="482" spans="1:2" x14ac:dyDescent="0.2">
      <c r="A482" s="29">
        <v>42548</v>
      </c>
      <c r="B482" s="28">
        <v>1.46</v>
      </c>
    </row>
    <row r="483" spans="1:2" x14ac:dyDescent="0.2">
      <c r="A483" s="29">
        <v>42549</v>
      </c>
      <c r="B483" s="28">
        <v>1.46</v>
      </c>
    </row>
    <row r="484" spans="1:2" x14ac:dyDescent="0.2">
      <c r="A484" s="29">
        <v>42550</v>
      </c>
      <c r="B484" s="28">
        <v>1.5</v>
      </c>
    </row>
    <row r="485" spans="1:2" x14ac:dyDescent="0.2">
      <c r="A485" s="29">
        <v>42551</v>
      </c>
      <c r="B485" s="28">
        <v>1.49</v>
      </c>
    </row>
    <row r="486" spans="1:2" x14ac:dyDescent="0.2">
      <c r="A486" s="29">
        <v>42552</v>
      </c>
      <c r="B486" s="28">
        <v>1.46</v>
      </c>
    </row>
    <row r="487" spans="1:2" x14ac:dyDescent="0.2">
      <c r="A487" s="29">
        <v>42556</v>
      </c>
      <c r="B487" s="28">
        <v>1.37</v>
      </c>
    </row>
    <row r="488" spans="1:2" x14ac:dyDescent="0.2">
      <c r="A488" s="29">
        <v>42557</v>
      </c>
      <c r="B488" s="28">
        <v>1.38</v>
      </c>
    </row>
    <row r="489" spans="1:2" x14ac:dyDescent="0.2">
      <c r="A489" s="29">
        <v>42558</v>
      </c>
      <c r="B489" s="28">
        <v>1.4</v>
      </c>
    </row>
    <row r="490" spans="1:2" x14ac:dyDescent="0.2">
      <c r="A490" s="29">
        <v>42559</v>
      </c>
      <c r="B490" s="28">
        <v>1.37</v>
      </c>
    </row>
    <row r="491" spans="1:2" x14ac:dyDescent="0.2">
      <c r="A491" s="29">
        <v>42562</v>
      </c>
      <c r="B491" s="28">
        <v>1.43</v>
      </c>
    </row>
    <row r="492" spans="1:2" x14ac:dyDescent="0.2">
      <c r="A492" s="29">
        <v>42563</v>
      </c>
      <c r="B492" s="28">
        <v>1.53</v>
      </c>
    </row>
    <row r="493" spans="1:2" x14ac:dyDescent="0.2">
      <c r="A493" s="29">
        <v>42564</v>
      </c>
      <c r="B493" s="28">
        <v>1.48</v>
      </c>
    </row>
    <row r="494" spans="1:2" x14ac:dyDescent="0.2">
      <c r="A494" s="29">
        <v>42565</v>
      </c>
      <c r="B494" s="28">
        <v>1.53</v>
      </c>
    </row>
    <row r="495" spans="1:2" x14ac:dyDescent="0.2">
      <c r="A495" s="29">
        <v>42566</v>
      </c>
      <c r="B495" s="28">
        <v>1.6</v>
      </c>
    </row>
    <row r="496" spans="1:2" x14ac:dyDescent="0.2">
      <c r="A496" s="29">
        <v>42569</v>
      </c>
      <c r="B496" s="28">
        <v>1.59</v>
      </c>
    </row>
    <row r="497" spans="1:2" x14ac:dyDescent="0.2">
      <c r="A497" s="29">
        <v>42570</v>
      </c>
      <c r="B497" s="28">
        <v>1.56</v>
      </c>
    </row>
    <row r="498" spans="1:2" x14ac:dyDescent="0.2">
      <c r="A498" s="29">
        <v>42571</v>
      </c>
      <c r="B498" s="28">
        <v>1.59</v>
      </c>
    </row>
    <row r="499" spans="1:2" x14ac:dyDescent="0.2">
      <c r="A499" s="29">
        <v>42572</v>
      </c>
      <c r="B499" s="28">
        <v>1.57</v>
      </c>
    </row>
    <row r="500" spans="1:2" x14ac:dyDescent="0.2">
      <c r="A500" s="29">
        <v>42573</v>
      </c>
      <c r="B500" s="28">
        <v>1.57</v>
      </c>
    </row>
    <row r="501" spans="1:2" x14ac:dyDescent="0.2">
      <c r="A501" s="29">
        <v>42576</v>
      </c>
      <c r="B501" s="28">
        <v>1.58</v>
      </c>
    </row>
    <row r="502" spans="1:2" x14ac:dyDescent="0.2">
      <c r="A502" s="29">
        <v>42577</v>
      </c>
      <c r="B502" s="28">
        <v>1.57</v>
      </c>
    </row>
    <row r="503" spans="1:2" x14ac:dyDescent="0.2">
      <c r="A503" s="29">
        <v>42578</v>
      </c>
      <c r="B503" s="28">
        <v>1.52</v>
      </c>
    </row>
    <row r="504" spans="1:2" x14ac:dyDescent="0.2">
      <c r="A504" s="29">
        <v>42579</v>
      </c>
      <c r="B504" s="28">
        <v>1.52</v>
      </c>
    </row>
    <row r="505" spans="1:2" x14ac:dyDescent="0.2">
      <c r="A505" s="29">
        <v>42580</v>
      </c>
      <c r="B505" s="28">
        <v>1.46</v>
      </c>
    </row>
    <row r="506" spans="1:2" x14ac:dyDescent="0.2">
      <c r="A506" s="29">
        <v>42583</v>
      </c>
      <c r="B506" s="28">
        <v>1.51</v>
      </c>
    </row>
    <row r="507" spans="1:2" x14ac:dyDescent="0.2">
      <c r="A507" s="29">
        <v>42584</v>
      </c>
      <c r="B507" s="28">
        <v>1.55</v>
      </c>
    </row>
    <row r="508" spans="1:2" x14ac:dyDescent="0.2">
      <c r="A508" s="29">
        <v>42585</v>
      </c>
      <c r="B508" s="28">
        <v>1.55</v>
      </c>
    </row>
    <row r="509" spans="1:2" x14ac:dyDescent="0.2">
      <c r="A509" s="29">
        <v>42586</v>
      </c>
      <c r="B509" s="28">
        <v>1.51</v>
      </c>
    </row>
    <row r="510" spans="1:2" x14ac:dyDescent="0.2">
      <c r="A510" s="29">
        <v>42587</v>
      </c>
      <c r="B510" s="28">
        <v>1.59</v>
      </c>
    </row>
    <row r="511" spans="1:2" x14ac:dyDescent="0.2">
      <c r="A511" s="29">
        <v>42590</v>
      </c>
      <c r="B511" s="28">
        <v>1.59</v>
      </c>
    </row>
    <row r="512" spans="1:2" x14ac:dyDescent="0.2">
      <c r="A512" s="29">
        <v>42591</v>
      </c>
      <c r="B512" s="28">
        <v>1.55</v>
      </c>
    </row>
    <row r="513" spans="1:2" x14ac:dyDescent="0.2">
      <c r="A513" s="29">
        <v>42592</v>
      </c>
      <c r="B513" s="28">
        <v>1.5</v>
      </c>
    </row>
    <row r="514" spans="1:2" x14ac:dyDescent="0.2">
      <c r="A514" s="29">
        <v>42593</v>
      </c>
      <c r="B514" s="28">
        <v>1.57</v>
      </c>
    </row>
    <row r="515" spans="1:2" x14ac:dyDescent="0.2">
      <c r="A515" s="29">
        <v>42594</v>
      </c>
      <c r="B515" s="28">
        <v>1.51</v>
      </c>
    </row>
    <row r="516" spans="1:2" x14ac:dyDescent="0.2">
      <c r="A516" s="29">
        <v>42597</v>
      </c>
      <c r="B516" s="28">
        <v>1.55</v>
      </c>
    </row>
    <row r="517" spans="1:2" x14ac:dyDescent="0.2">
      <c r="A517" s="29">
        <v>42598</v>
      </c>
      <c r="B517" s="28">
        <v>1.57</v>
      </c>
    </row>
    <row r="518" spans="1:2" x14ac:dyDescent="0.2">
      <c r="A518" s="29">
        <v>42599</v>
      </c>
      <c r="B518" s="28">
        <v>1.56</v>
      </c>
    </row>
    <row r="519" spans="1:2" x14ac:dyDescent="0.2">
      <c r="A519" s="29">
        <v>42600</v>
      </c>
      <c r="B519" s="28">
        <v>1.53</v>
      </c>
    </row>
    <row r="520" spans="1:2" x14ac:dyDescent="0.2">
      <c r="A520" s="29">
        <v>42601</v>
      </c>
      <c r="B520" s="28">
        <v>1.58</v>
      </c>
    </row>
    <row r="521" spans="1:2" x14ac:dyDescent="0.2">
      <c r="A521" s="29">
        <v>42604</v>
      </c>
      <c r="B521" s="28">
        <v>1.55</v>
      </c>
    </row>
    <row r="522" spans="1:2" x14ac:dyDescent="0.2">
      <c r="A522" s="29">
        <v>42605</v>
      </c>
      <c r="B522" s="28">
        <v>1.55</v>
      </c>
    </row>
    <row r="523" spans="1:2" x14ac:dyDescent="0.2">
      <c r="A523" s="29">
        <v>42606</v>
      </c>
      <c r="B523" s="28">
        <v>1.56</v>
      </c>
    </row>
    <row r="524" spans="1:2" x14ac:dyDescent="0.2">
      <c r="A524" s="29">
        <v>42607</v>
      </c>
      <c r="B524" s="28">
        <v>1.58</v>
      </c>
    </row>
    <row r="525" spans="1:2" x14ac:dyDescent="0.2">
      <c r="A525" s="29">
        <v>42608</v>
      </c>
      <c r="B525" s="28">
        <v>1.62</v>
      </c>
    </row>
    <row r="526" spans="1:2" x14ac:dyDescent="0.2">
      <c r="A526" s="29">
        <v>42611</v>
      </c>
      <c r="B526" s="28">
        <v>1.57</v>
      </c>
    </row>
    <row r="527" spans="1:2" x14ac:dyDescent="0.2">
      <c r="A527" s="29">
        <v>42612</v>
      </c>
      <c r="B527" s="28">
        <v>1.57</v>
      </c>
    </row>
    <row r="528" spans="1:2" x14ac:dyDescent="0.2">
      <c r="A528" s="29">
        <v>42613</v>
      </c>
      <c r="B528" s="28">
        <v>1.58</v>
      </c>
    </row>
    <row r="529" spans="1:2" x14ac:dyDescent="0.2">
      <c r="A529" s="29">
        <v>42614</v>
      </c>
      <c r="B529" s="28">
        <v>1.57</v>
      </c>
    </row>
    <row r="530" spans="1:2" x14ac:dyDescent="0.2">
      <c r="A530" s="29">
        <v>42615</v>
      </c>
      <c r="B530" s="28">
        <v>1.6</v>
      </c>
    </row>
    <row r="531" spans="1:2" x14ac:dyDescent="0.2">
      <c r="A531" s="29">
        <v>42619</v>
      </c>
      <c r="B531" s="28">
        <v>1.55</v>
      </c>
    </row>
    <row r="532" spans="1:2" x14ac:dyDescent="0.2">
      <c r="A532" s="29">
        <v>42620</v>
      </c>
      <c r="B532" s="28">
        <v>1.54</v>
      </c>
    </row>
    <row r="533" spans="1:2" x14ac:dyDescent="0.2">
      <c r="A533" s="29">
        <v>42621</v>
      </c>
      <c r="B533" s="28">
        <v>1.61</v>
      </c>
    </row>
    <row r="534" spans="1:2" x14ac:dyDescent="0.2">
      <c r="A534" s="29">
        <v>42622</v>
      </c>
      <c r="B534" s="28">
        <v>1.67</v>
      </c>
    </row>
    <row r="535" spans="1:2" x14ac:dyDescent="0.2">
      <c r="A535" s="29">
        <v>42625</v>
      </c>
      <c r="B535" s="28">
        <v>1.68</v>
      </c>
    </row>
    <row r="536" spans="1:2" x14ac:dyDescent="0.2">
      <c r="A536" s="29">
        <v>42626</v>
      </c>
      <c r="B536" s="28">
        <v>1.73</v>
      </c>
    </row>
    <row r="537" spans="1:2" x14ac:dyDescent="0.2">
      <c r="A537" s="29">
        <v>42627</v>
      </c>
      <c r="B537" s="28">
        <v>1.7</v>
      </c>
    </row>
    <row r="538" spans="1:2" x14ac:dyDescent="0.2">
      <c r="A538" s="29">
        <v>42628</v>
      </c>
      <c r="B538" s="28">
        <v>1.71</v>
      </c>
    </row>
    <row r="539" spans="1:2" x14ac:dyDescent="0.2">
      <c r="A539" s="29">
        <v>42629</v>
      </c>
      <c r="B539" s="28">
        <v>1.7</v>
      </c>
    </row>
    <row r="540" spans="1:2" x14ac:dyDescent="0.2">
      <c r="A540" s="29">
        <v>42632</v>
      </c>
      <c r="B540" s="28">
        <v>1.7</v>
      </c>
    </row>
    <row r="541" spans="1:2" x14ac:dyDescent="0.2">
      <c r="A541" s="29">
        <v>42633</v>
      </c>
      <c r="B541" s="28">
        <v>1.69</v>
      </c>
    </row>
    <row r="542" spans="1:2" x14ac:dyDescent="0.2">
      <c r="A542" s="29">
        <v>42634</v>
      </c>
      <c r="B542" s="28">
        <v>1.66</v>
      </c>
    </row>
    <row r="543" spans="1:2" x14ac:dyDescent="0.2">
      <c r="A543" s="29">
        <v>42635</v>
      </c>
      <c r="B543" s="28">
        <v>1.63</v>
      </c>
    </row>
    <row r="544" spans="1:2" x14ac:dyDescent="0.2">
      <c r="A544" s="29">
        <v>42636</v>
      </c>
      <c r="B544" s="28">
        <v>1.62</v>
      </c>
    </row>
    <row r="545" spans="1:2" x14ac:dyDescent="0.2">
      <c r="A545" s="29">
        <v>42639</v>
      </c>
      <c r="B545" s="28">
        <v>1.59</v>
      </c>
    </row>
    <row r="546" spans="1:2" x14ac:dyDescent="0.2">
      <c r="A546" s="29">
        <v>42640</v>
      </c>
      <c r="B546" s="28">
        <v>1.56</v>
      </c>
    </row>
    <row r="547" spans="1:2" x14ac:dyDescent="0.2">
      <c r="A547" s="29">
        <v>42641</v>
      </c>
      <c r="B547" s="28">
        <v>1.57</v>
      </c>
    </row>
    <row r="548" spans="1:2" x14ac:dyDescent="0.2">
      <c r="A548" s="29">
        <v>42642</v>
      </c>
      <c r="B548" s="28">
        <v>1.56</v>
      </c>
    </row>
    <row r="549" spans="1:2" x14ac:dyDescent="0.2">
      <c r="A549" s="29">
        <v>42643</v>
      </c>
      <c r="B549" s="28">
        <v>1.6</v>
      </c>
    </row>
    <row r="550" spans="1:2" x14ac:dyDescent="0.2">
      <c r="A550" s="29">
        <v>42646</v>
      </c>
      <c r="B550" s="28">
        <v>1.63</v>
      </c>
    </row>
    <row r="551" spans="1:2" x14ac:dyDescent="0.2">
      <c r="A551" s="29">
        <v>42647</v>
      </c>
      <c r="B551" s="28">
        <v>1.69</v>
      </c>
    </row>
    <row r="552" spans="1:2" x14ac:dyDescent="0.2">
      <c r="A552" s="29">
        <v>42648</v>
      </c>
      <c r="B552" s="28">
        <v>1.72</v>
      </c>
    </row>
    <row r="553" spans="1:2" x14ac:dyDescent="0.2">
      <c r="A553" s="29">
        <v>42649</v>
      </c>
      <c r="B553" s="28">
        <v>1.75</v>
      </c>
    </row>
    <row r="554" spans="1:2" x14ac:dyDescent="0.2">
      <c r="A554" s="29">
        <v>42650</v>
      </c>
      <c r="B554" s="28">
        <v>1.73</v>
      </c>
    </row>
    <row r="555" spans="1:2" x14ac:dyDescent="0.2">
      <c r="A555" s="29">
        <v>42654</v>
      </c>
      <c r="B555" s="28">
        <v>1.77</v>
      </c>
    </row>
    <row r="556" spans="1:2" x14ac:dyDescent="0.2">
      <c r="A556" s="29">
        <v>42655</v>
      </c>
      <c r="B556" s="28">
        <v>1.79</v>
      </c>
    </row>
    <row r="557" spans="1:2" x14ac:dyDescent="0.2">
      <c r="A557" s="29">
        <v>42656</v>
      </c>
      <c r="B557" s="28">
        <v>1.75</v>
      </c>
    </row>
    <row r="558" spans="1:2" x14ac:dyDescent="0.2">
      <c r="A558" s="29">
        <v>42657</v>
      </c>
      <c r="B558" s="28">
        <v>1.8</v>
      </c>
    </row>
    <row r="559" spans="1:2" x14ac:dyDescent="0.2">
      <c r="A559" s="29">
        <v>42660</v>
      </c>
      <c r="B559" s="28">
        <v>1.77</v>
      </c>
    </row>
    <row r="560" spans="1:2" x14ac:dyDescent="0.2">
      <c r="A560" s="29">
        <v>42661</v>
      </c>
      <c r="B560" s="28">
        <v>1.75</v>
      </c>
    </row>
    <row r="561" spans="1:2" x14ac:dyDescent="0.2">
      <c r="A561" s="29">
        <v>42662</v>
      </c>
      <c r="B561" s="28">
        <v>1.76</v>
      </c>
    </row>
    <row r="562" spans="1:2" x14ac:dyDescent="0.2">
      <c r="A562" s="29">
        <v>42663</v>
      </c>
      <c r="B562" s="28">
        <v>1.76</v>
      </c>
    </row>
    <row r="563" spans="1:2" x14ac:dyDescent="0.2">
      <c r="A563" s="29">
        <v>42664</v>
      </c>
      <c r="B563" s="28">
        <v>1.74</v>
      </c>
    </row>
    <row r="564" spans="1:2" x14ac:dyDescent="0.2">
      <c r="A564" s="29">
        <v>42667</v>
      </c>
      <c r="B564" s="28">
        <v>1.77</v>
      </c>
    </row>
    <row r="565" spans="1:2" x14ac:dyDescent="0.2">
      <c r="A565" s="29">
        <v>42668</v>
      </c>
      <c r="B565" s="28">
        <v>1.77</v>
      </c>
    </row>
    <row r="566" spans="1:2" x14ac:dyDescent="0.2">
      <c r="A566" s="29">
        <v>42669</v>
      </c>
      <c r="B566" s="28">
        <v>1.79</v>
      </c>
    </row>
    <row r="567" spans="1:2" x14ac:dyDescent="0.2">
      <c r="A567" s="29">
        <v>42670</v>
      </c>
      <c r="B567" s="28">
        <v>1.85</v>
      </c>
    </row>
    <row r="568" spans="1:2" x14ac:dyDescent="0.2">
      <c r="A568" s="29">
        <v>42671</v>
      </c>
      <c r="B568" s="28">
        <v>1.86</v>
      </c>
    </row>
    <row r="569" spans="1:2" x14ac:dyDescent="0.2">
      <c r="A569" s="29">
        <v>42674</v>
      </c>
      <c r="B569" s="28">
        <v>1.84</v>
      </c>
    </row>
    <row r="570" spans="1:2" x14ac:dyDescent="0.2">
      <c r="A570" s="29">
        <v>42675</v>
      </c>
      <c r="B570" s="28">
        <v>1.83</v>
      </c>
    </row>
    <row r="571" spans="1:2" x14ac:dyDescent="0.2">
      <c r="A571" s="29">
        <v>42676</v>
      </c>
      <c r="B571" s="28">
        <v>1.81</v>
      </c>
    </row>
    <row r="572" spans="1:2" x14ac:dyDescent="0.2">
      <c r="A572" s="29">
        <v>42677</v>
      </c>
      <c r="B572" s="28">
        <v>1.82</v>
      </c>
    </row>
    <row r="573" spans="1:2" x14ac:dyDescent="0.2">
      <c r="A573" s="29">
        <v>42678</v>
      </c>
      <c r="B573" s="28">
        <v>1.79</v>
      </c>
    </row>
    <row r="574" spans="1:2" x14ac:dyDescent="0.2">
      <c r="A574" s="29">
        <v>42681</v>
      </c>
      <c r="B574" s="28">
        <v>1.83</v>
      </c>
    </row>
    <row r="575" spans="1:2" x14ac:dyDescent="0.2">
      <c r="A575" s="29">
        <v>42682</v>
      </c>
      <c r="B575" s="28">
        <v>1.88</v>
      </c>
    </row>
    <row r="576" spans="1:2" x14ac:dyDescent="0.2">
      <c r="A576" s="29">
        <v>42683</v>
      </c>
      <c r="B576" s="28">
        <v>2.0699999999999998</v>
      </c>
    </row>
    <row r="577" spans="1:2" x14ac:dyDescent="0.2">
      <c r="A577" s="29">
        <v>42684</v>
      </c>
      <c r="B577" s="28">
        <v>2.15</v>
      </c>
    </row>
    <row r="578" spans="1:2" x14ac:dyDescent="0.2">
      <c r="A578" s="29">
        <v>42688</v>
      </c>
      <c r="B578" s="28">
        <v>2.23</v>
      </c>
    </row>
    <row r="579" spans="1:2" x14ac:dyDescent="0.2">
      <c r="A579" s="29">
        <v>42689</v>
      </c>
      <c r="B579" s="28">
        <v>2.23</v>
      </c>
    </row>
    <row r="580" spans="1:2" x14ac:dyDescent="0.2">
      <c r="A580" s="29">
        <v>42690</v>
      </c>
      <c r="B580" s="28">
        <v>2.2200000000000002</v>
      </c>
    </row>
    <row r="581" spans="1:2" x14ac:dyDescent="0.2">
      <c r="A581" s="29">
        <v>42691</v>
      </c>
      <c r="B581" s="28">
        <v>2.29</v>
      </c>
    </row>
    <row r="582" spans="1:2" x14ac:dyDescent="0.2">
      <c r="A582" s="29">
        <v>42692</v>
      </c>
      <c r="B582" s="28">
        <v>2.34</v>
      </c>
    </row>
    <row r="583" spans="1:2" x14ac:dyDescent="0.2">
      <c r="A583" s="29">
        <v>42695</v>
      </c>
      <c r="B583" s="28">
        <v>2.33</v>
      </c>
    </row>
    <row r="584" spans="1:2" x14ac:dyDescent="0.2">
      <c r="A584" s="29">
        <v>42696</v>
      </c>
      <c r="B584" s="28">
        <v>2.31</v>
      </c>
    </row>
    <row r="585" spans="1:2" x14ac:dyDescent="0.2">
      <c r="A585" s="29">
        <v>42697</v>
      </c>
      <c r="B585" s="28">
        <v>2.36</v>
      </c>
    </row>
    <row r="586" spans="1:2" x14ac:dyDescent="0.2">
      <c r="A586" s="29">
        <v>42699</v>
      </c>
      <c r="B586" s="28">
        <v>2.36</v>
      </c>
    </row>
    <row r="587" spans="1:2" x14ac:dyDescent="0.2">
      <c r="A587" s="29">
        <v>42702</v>
      </c>
      <c r="B587" s="28">
        <v>2.3199999999999998</v>
      </c>
    </row>
    <row r="588" spans="1:2" x14ac:dyDescent="0.2">
      <c r="A588" s="29">
        <v>42703</v>
      </c>
      <c r="B588" s="28">
        <v>2.2999999999999998</v>
      </c>
    </row>
    <row r="589" spans="1:2" x14ac:dyDescent="0.2">
      <c r="A589" s="29">
        <v>42704</v>
      </c>
      <c r="B589" s="28">
        <v>2.37</v>
      </c>
    </row>
    <row r="590" spans="1:2" x14ac:dyDescent="0.2">
      <c r="A590" s="29">
        <v>42705</v>
      </c>
      <c r="B590" s="28">
        <v>2.4500000000000002</v>
      </c>
    </row>
    <row r="591" spans="1:2" x14ac:dyDescent="0.2">
      <c r="A591" s="29">
        <v>42706</v>
      </c>
      <c r="B591" s="28">
        <v>2.4</v>
      </c>
    </row>
    <row r="592" spans="1:2" x14ac:dyDescent="0.2">
      <c r="A592" s="29">
        <v>42709</v>
      </c>
      <c r="B592" s="28">
        <v>2.39</v>
      </c>
    </row>
    <row r="593" spans="1:2" x14ac:dyDescent="0.2">
      <c r="A593" s="29">
        <v>42710</v>
      </c>
      <c r="B593" s="28">
        <v>2.39</v>
      </c>
    </row>
    <row r="594" spans="1:2" x14ac:dyDescent="0.2">
      <c r="A594" s="29">
        <v>42711</v>
      </c>
      <c r="B594" s="28">
        <v>2.34</v>
      </c>
    </row>
    <row r="595" spans="1:2" x14ac:dyDescent="0.2">
      <c r="A595" s="29">
        <v>42712</v>
      </c>
      <c r="B595" s="28">
        <v>2.4</v>
      </c>
    </row>
    <row r="596" spans="1:2" x14ac:dyDescent="0.2">
      <c r="A596" s="29">
        <v>42713</v>
      </c>
      <c r="B596" s="28">
        <v>2.4700000000000002</v>
      </c>
    </row>
    <row r="597" spans="1:2" x14ac:dyDescent="0.2">
      <c r="A597" s="29">
        <v>42716</v>
      </c>
      <c r="B597" s="28">
        <v>2.4900000000000002</v>
      </c>
    </row>
    <row r="598" spans="1:2" x14ac:dyDescent="0.2">
      <c r="A598" s="29">
        <v>42717</v>
      </c>
      <c r="B598" s="28">
        <v>2.48</v>
      </c>
    </row>
    <row r="599" spans="1:2" x14ac:dyDescent="0.2">
      <c r="A599" s="29">
        <v>42718</v>
      </c>
      <c r="B599" s="28">
        <v>2.54</v>
      </c>
    </row>
    <row r="600" spans="1:2" x14ac:dyDescent="0.2">
      <c r="A600" s="29">
        <v>42719</v>
      </c>
      <c r="B600" s="28">
        <v>2.6</v>
      </c>
    </row>
    <row r="601" spans="1:2" x14ac:dyDescent="0.2">
      <c r="A601" s="29">
        <v>42720</v>
      </c>
      <c r="B601" s="28">
        <v>2.6</v>
      </c>
    </row>
    <row r="602" spans="1:2" x14ac:dyDescent="0.2">
      <c r="A602" s="29">
        <v>42723</v>
      </c>
      <c r="B602" s="28">
        <v>2.54</v>
      </c>
    </row>
    <row r="603" spans="1:2" x14ac:dyDescent="0.2">
      <c r="A603" s="29">
        <v>42724</v>
      </c>
      <c r="B603" s="28">
        <v>2.57</v>
      </c>
    </row>
    <row r="604" spans="1:2" x14ac:dyDescent="0.2">
      <c r="A604" s="29">
        <v>42725</v>
      </c>
      <c r="B604" s="28">
        <v>2.5499999999999998</v>
      </c>
    </row>
    <row r="605" spans="1:2" x14ac:dyDescent="0.2">
      <c r="A605" s="29">
        <v>42726</v>
      </c>
      <c r="B605" s="28">
        <v>2.5499999999999998</v>
      </c>
    </row>
    <row r="606" spans="1:2" x14ac:dyDescent="0.2">
      <c r="A606" s="29">
        <v>42727</v>
      </c>
      <c r="B606" s="28">
        <v>2.5499999999999998</v>
      </c>
    </row>
    <row r="607" spans="1:2" x14ac:dyDescent="0.2">
      <c r="A607" s="29">
        <v>42731</v>
      </c>
      <c r="B607" s="28">
        <v>2.57</v>
      </c>
    </row>
    <row r="608" spans="1:2" x14ac:dyDescent="0.2">
      <c r="A608" s="29">
        <v>42732</v>
      </c>
      <c r="B608" s="28">
        <v>2.5099999999999998</v>
      </c>
    </row>
    <row r="609" spans="1:2" x14ac:dyDescent="0.2">
      <c r="A609" s="29">
        <v>42733</v>
      </c>
      <c r="B609" s="28">
        <v>2.4900000000000002</v>
      </c>
    </row>
    <row r="610" spans="1:2" x14ac:dyDescent="0.2">
      <c r="A610" s="29">
        <v>42734</v>
      </c>
      <c r="B610" s="28">
        <v>2.4500000000000002</v>
      </c>
    </row>
    <row r="611" spans="1:2" x14ac:dyDescent="0.2">
      <c r="A611" s="29">
        <v>42738</v>
      </c>
      <c r="B611" s="28">
        <v>2.4500000000000002</v>
      </c>
    </row>
    <row r="612" spans="1:2" x14ac:dyDescent="0.2">
      <c r="A612" s="29">
        <v>42739</v>
      </c>
      <c r="B612" s="28">
        <v>2.46</v>
      </c>
    </row>
    <row r="613" spans="1:2" x14ac:dyDescent="0.2">
      <c r="A613" s="29">
        <v>42740</v>
      </c>
      <c r="B613" s="28">
        <v>2.37</v>
      </c>
    </row>
    <row r="614" spans="1:2" x14ac:dyDescent="0.2">
      <c r="A614" s="29">
        <v>42741</v>
      </c>
      <c r="B614" s="28">
        <v>2.42</v>
      </c>
    </row>
    <row r="615" spans="1:2" x14ac:dyDescent="0.2">
      <c r="A615" s="29">
        <v>42744</v>
      </c>
      <c r="B615" s="28">
        <v>2.38</v>
      </c>
    </row>
    <row r="616" spans="1:2" x14ac:dyDescent="0.2">
      <c r="A616" s="29">
        <v>42745</v>
      </c>
      <c r="B616" s="28">
        <v>2.38</v>
      </c>
    </row>
    <row r="617" spans="1:2" x14ac:dyDescent="0.2">
      <c r="A617" s="29">
        <v>42746</v>
      </c>
      <c r="B617" s="28">
        <v>2.38</v>
      </c>
    </row>
    <row r="618" spans="1:2" x14ac:dyDescent="0.2">
      <c r="A618" s="29">
        <v>42747</v>
      </c>
      <c r="B618" s="28">
        <v>2.36</v>
      </c>
    </row>
    <row r="619" spans="1:2" x14ac:dyDescent="0.2">
      <c r="A619" s="29">
        <v>42748</v>
      </c>
      <c r="B619" s="28">
        <v>2.4</v>
      </c>
    </row>
    <row r="620" spans="1:2" x14ac:dyDescent="0.2">
      <c r="A620" s="29">
        <v>42752</v>
      </c>
      <c r="B620" s="28">
        <v>2.33</v>
      </c>
    </row>
    <row r="621" spans="1:2" x14ac:dyDescent="0.2">
      <c r="A621" s="29">
        <v>42753</v>
      </c>
      <c r="B621" s="28">
        <v>2.42</v>
      </c>
    </row>
    <row r="622" spans="1:2" x14ac:dyDescent="0.2">
      <c r="A622" s="29">
        <v>42754</v>
      </c>
      <c r="B622" s="28">
        <v>2.4700000000000002</v>
      </c>
    </row>
    <row r="623" spans="1:2" x14ac:dyDescent="0.2">
      <c r="A623" s="29">
        <v>42755</v>
      </c>
      <c r="B623" s="28">
        <v>2.48</v>
      </c>
    </row>
    <row r="624" spans="1:2" x14ac:dyDescent="0.2">
      <c r="A624" s="29">
        <v>42758</v>
      </c>
      <c r="B624" s="28">
        <v>2.41</v>
      </c>
    </row>
    <row r="625" spans="1:2" x14ac:dyDescent="0.2">
      <c r="A625" s="29">
        <v>42759</v>
      </c>
      <c r="B625" s="28">
        <v>2.4700000000000002</v>
      </c>
    </row>
    <row r="626" spans="1:2" x14ac:dyDescent="0.2">
      <c r="A626" s="29">
        <v>42760</v>
      </c>
      <c r="B626" s="28">
        <v>2.5299999999999998</v>
      </c>
    </row>
    <row r="627" spans="1:2" x14ac:dyDescent="0.2">
      <c r="A627" s="29">
        <v>42761</v>
      </c>
      <c r="B627" s="28">
        <v>2.5099999999999998</v>
      </c>
    </row>
    <row r="628" spans="1:2" x14ac:dyDescent="0.2">
      <c r="A628" s="29">
        <v>42762</v>
      </c>
      <c r="B628" s="28">
        <v>2.4900000000000002</v>
      </c>
    </row>
    <row r="629" spans="1:2" x14ac:dyDescent="0.2">
      <c r="A629" s="29">
        <v>42765</v>
      </c>
      <c r="B629" s="28">
        <v>2.4900000000000002</v>
      </c>
    </row>
    <row r="630" spans="1:2" x14ac:dyDescent="0.2">
      <c r="A630" s="29">
        <v>42766</v>
      </c>
      <c r="B630" s="28">
        <v>2.4500000000000002</v>
      </c>
    </row>
    <row r="631" spans="1:2" x14ac:dyDescent="0.2">
      <c r="A631" s="29">
        <v>42767</v>
      </c>
      <c r="B631" s="28">
        <v>2.48</v>
      </c>
    </row>
    <row r="632" spans="1:2" x14ac:dyDescent="0.2">
      <c r="A632" s="29">
        <v>42768</v>
      </c>
      <c r="B632" s="28">
        <v>2.48</v>
      </c>
    </row>
    <row r="633" spans="1:2" x14ac:dyDescent="0.2">
      <c r="A633" s="29">
        <v>42769</v>
      </c>
      <c r="B633" s="28">
        <v>2.4900000000000002</v>
      </c>
    </row>
    <row r="634" spans="1:2" x14ac:dyDescent="0.2">
      <c r="A634" s="29">
        <v>42772</v>
      </c>
      <c r="B634" s="28">
        <v>2.42</v>
      </c>
    </row>
    <row r="635" spans="1:2" x14ac:dyDescent="0.2">
      <c r="A635" s="29">
        <v>42773</v>
      </c>
      <c r="B635" s="28">
        <v>2.4</v>
      </c>
    </row>
    <row r="636" spans="1:2" x14ac:dyDescent="0.2">
      <c r="A636" s="29">
        <v>42774</v>
      </c>
      <c r="B636" s="28">
        <v>2.34</v>
      </c>
    </row>
    <row r="637" spans="1:2" x14ac:dyDescent="0.2">
      <c r="A637" s="29">
        <v>42775</v>
      </c>
      <c r="B637" s="28">
        <v>2.4</v>
      </c>
    </row>
    <row r="638" spans="1:2" x14ac:dyDescent="0.2">
      <c r="A638" s="29">
        <v>42776</v>
      </c>
      <c r="B638" s="28">
        <v>2.41</v>
      </c>
    </row>
    <row r="639" spans="1:2" x14ac:dyDescent="0.2">
      <c r="A639" s="29">
        <v>42779</v>
      </c>
      <c r="B639" s="28">
        <v>2.4300000000000002</v>
      </c>
    </row>
    <row r="640" spans="1:2" x14ac:dyDescent="0.2">
      <c r="A640" s="29">
        <v>42780</v>
      </c>
      <c r="B640" s="28">
        <v>2.4700000000000002</v>
      </c>
    </row>
    <row r="641" spans="1:2" x14ac:dyDescent="0.2">
      <c r="A641" s="29">
        <v>42781</v>
      </c>
      <c r="B641" s="28">
        <v>2.5099999999999998</v>
      </c>
    </row>
    <row r="642" spans="1:2" x14ac:dyDescent="0.2">
      <c r="A642" s="29">
        <v>42782</v>
      </c>
      <c r="B642" s="28">
        <v>2.4500000000000002</v>
      </c>
    </row>
    <row r="643" spans="1:2" x14ac:dyDescent="0.2">
      <c r="A643" s="29">
        <v>42783</v>
      </c>
      <c r="B643" s="28">
        <v>2.42</v>
      </c>
    </row>
    <row r="644" spans="1:2" x14ac:dyDescent="0.2">
      <c r="A644" s="29">
        <v>42787</v>
      </c>
      <c r="B644" s="28">
        <v>2.4300000000000002</v>
      </c>
    </row>
    <row r="645" spans="1:2" x14ac:dyDescent="0.2">
      <c r="A645" s="29">
        <v>42788</v>
      </c>
      <c r="B645" s="28">
        <v>2.42</v>
      </c>
    </row>
    <row r="646" spans="1:2" x14ac:dyDescent="0.2">
      <c r="A646" s="29">
        <v>42789</v>
      </c>
      <c r="B646" s="28">
        <v>2.38</v>
      </c>
    </row>
    <row r="647" spans="1:2" x14ac:dyDescent="0.2">
      <c r="A647" s="29">
        <v>42790</v>
      </c>
      <c r="B647" s="28">
        <v>2.31</v>
      </c>
    </row>
    <row r="648" spans="1:2" x14ac:dyDescent="0.2">
      <c r="A648" s="29">
        <v>42793</v>
      </c>
      <c r="B648" s="28">
        <v>2.36</v>
      </c>
    </row>
    <row r="649" spans="1:2" x14ac:dyDescent="0.2">
      <c r="A649" s="29">
        <v>42794</v>
      </c>
      <c r="B649" s="28">
        <v>2.36</v>
      </c>
    </row>
    <row r="650" spans="1:2" x14ac:dyDescent="0.2">
      <c r="A650" s="29">
        <v>42795</v>
      </c>
      <c r="B650" s="28">
        <v>2.46</v>
      </c>
    </row>
    <row r="651" spans="1:2" x14ac:dyDescent="0.2">
      <c r="A651" s="29">
        <v>42796</v>
      </c>
      <c r="B651" s="28">
        <v>2.4900000000000002</v>
      </c>
    </row>
    <row r="652" spans="1:2" x14ac:dyDescent="0.2">
      <c r="A652" s="29">
        <v>42797</v>
      </c>
      <c r="B652" s="28">
        <v>2.4900000000000002</v>
      </c>
    </row>
    <row r="653" spans="1:2" x14ac:dyDescent="0.2">
      <c r="A653" s="29">
        <v>42800</v>
      </c>
      <c r="B653" s="28">
        <v>2.4900000000000002</v>
      </c>
    </row>
    <row r="654" spans="1:2" x14ac:dyDescent="0.2">
      <c r="A654" s="29">
        <v>42801</v>
      </c>
      <c r="B654" s="28">
        <v>2.52</v>
      </c>
    </row>
    <row r="655" spans="1:2" x14ac:dyDescent="0.2">
      <c r="A655" s="29">
        <v>42802</v>
      </c>
      <c r="B655" s="28">
        <v>2.57</v>
      </c>
    </row>
    <row r="656" spans="1:2" x14ac:dyDescent="0.2">
      <c r="A656" s="29">
        <v>42803</v>
      </c>
      <c r="B656" s="28">
        <v>2.6</v>
      </c>
    </row>
    <row r="657" spans="1:2" x14ac:dyDescent="0.2">
      <c r="A657" s="29">
        <v>42804</v>
      </c>
      <c r="B657" s="28">
        <v>2.58</v>
      </c>
    </row>
    <row r="658" spans="1:2" x14ac:dyDescent="0.2">
      <c r="A658" s="29">
        <v>42807</v>
      </c>
      <c r="B658" s="28">
        <v>2.62</v>
      </c>
    </row>
    <row r="659" spans="1:2" x14ac:dyDescent="0.2">
      <c r="A659" s="29">
        <v>42808</v>
      </c>
      <c r="B659" s="28">
        <v>2.6</v>
      </c>
    </row>
    <row r="660" spans="1:2" x14ac:dyDescent="0.2">
      <c r="A660" s="29">
        <v>42809</v>
      </c>
      <c r="B660" s="28">
        <v>2.5099999999999998</v>
      </c>
    </row>
    <row r="661" spans="1:2" x14ac:dyDescent="0.2">
      <c r="A661" s="29">
        <v>42810</v>
      </c>
      <c r="B661" s="28">
        <v>2.5299999999999998</v>
      </c>
    </row>
    <row r="662" spans="1:2" x14ac:dyDescent="0.2">
      <c r="A662" s="29">
        <v>42811</v>
      </c>
      <c r="B662" s="28">
        <v>2.5</v>
      </c>
    </row>
    <row r="663" spans="1:2" x14ac:dyDescent="0.2">
      <c r="A663" s="29">
        <v>42814</v>
      </c>
      <c r="B663" s="28">
        <v>2.4700000000000002</v>
      </c>
    </row>
    <row r="664" spans="1:2" x14ac:dyDescent="0.2">
      <c r="A664" s="29">
        <v>42815</v>
      </c>
      <c r="B664" s="28">
        <v>2.4300000000000002</v>
      </c>
    </row>
    <row r="665" spans="1:2" x14ac:dyDescent="0.2">
      <c r="A665" s="29">
        <v>42816</v>
      </c>
      <c r="B665" s="28">
        <v>2.4</v>
      </c>
    </row>
    <row r="666" spans="1:2" x14ac:dyDescent="0.2">
      <c r="A666" s="29">
        <v>42817</v>
      </c>
      <c r="B666" s="28">
        <v>2.41</v>
      </c>
    </row>
    <row r="667" spans="1:2" x14ac:dyDescent="0.2">
      <c r="A667" s="29">
        <v>42818</v>
      </c>
      <c r="B667" s="28">
        <v>2.4</v>
      </c>
    </row>
    <row r="668" spans="1:2" x14ac:dyDescent="0.2">
      <c r="A668" s="29">
        <v>42821</v>
      </c>
      <c r="B668" s="28">
        <v>2.38</v>
      </c>
    </row>
    <row r="669" spans="1:2" x14ac:dyDescent="0.2">
      <c r="A669" s="29">
        <v>42822</v>
      </c>
      <c r="B669" s="28">
        <v>2.42</v>
      </c>
    </row>
    <row r="670" spans="1:2" x14ac:dyDescent="0.2">
      <c r="A670" s="29">
        <v>42823</v>
      </c>
      <c r="B670" s="28">
        <v>2.39</v>
      </c>
    </row>
    <row r="671" spans="1:2" x14ac:dyDescent="0.2">
      <c r="A671" s="29">
        <v>42824</v>
      </c>
      <c r="B671" s="28">
        <v>2.42</v>
      </c>
    </row>
    <row r="672" spans="1:2" x14ac:dyDescent="0.2">
      <c r="A672" s="29">
        <v>42825</v>
      </c>
      <c r="B672" s="28">
        <v>2.4</v>
      </c>
    </row>
    <row r="673" spans="1:2" x14ac:dyDescent="0.2">
      <c r="A673" s="29">
        <v>42828</v>
      </c>
      <c r="B673" s="28">
        <v>2.35</v>
      </c>
    </row>
    <row r="674" spans="1:2" x14ac:dyDescent="0.2">
      <c r="A674" s="29">
        <v>42829</v>
      </c>
      <c r="B674" s="28">
        <v>2.36</v>
      </c>
    </row>
    <row r="675" spans="1:2" x14ac:dyDescent="0.2">
      <c r="A675" s="29">
        <v>42830</v>
      </c>
      <c r="B675" s="28">
        <v>2.34</v>
      </c>
    </row>
    <row r="676" spans="1:2" x14ac:dyDescent="0.2">
      <c r="A676" s="29">
        <v>42831</v>
      </c>
      <c r="B676" s="28">
        <v>2.34</v>
      </c>
    </row>
    <row r="677" spans="1:2" x14ac:dyDescent="0.2">
      <c r="A677" s="29">
        <v>42832</v>
      </c>
      <c r="B677" s="28">
        <v>2.38</v>
      </c>
    </row>
    <row r="678" spans="1:2" x14ac:dyDescent="0.2">
      <c r="A678" s="29">
        <v>42835</v>
      </c>
      <c r="B678" s="28">
        <v>2.37</v>
      </c>
    </row>
    <row r="679" spans="1:2" x14ac:dyDescent="0.2">
      <c r="A679" s="29">
        <v>42836</v>
      </c>
      <c r="B679" s="28">
        <v>2.3199999999999998</v>
      </c>
    </row>
    <row r="680" spans="1:2" x14ac:dyDescent="0.2">
      <c r="A680" s="29">
        <v>42837</v>
      </c>
      <c r="B680" s="28">
        <v>2.2799999999999998</v>
      </c>
    </row>
    <row r="681" spans="1:2" x14ac:dyDescent="0.2">
      <c r="A681" s="29">
        <v>42838</v>
      </c>
      <c r="B681" s="28">
        <v>2.2400000000000002</v>
      </c>
    </row>
    <row r="682" spans="1:2" x14ac:dyDescent="0.2">
      <c r="A682" s="29">
        <v>42842</v>
      </c>
      <c r="B682" s="28">
        <v>2.2599999999999998</v>
      </c>
    </row>
    <row r="683" spans="1:2" x14ac:dyDescent="0.2">
      <c r="A683" s="29">
        <v>42843</v>
      </c>
      <c r="B683" s="28">
        <v>2.1800000000000002</v>
      </c>
    </row>
    <row r="684" spans="1:2" x14ac:dyDescent="0.2">
      <c r="A684" s="29">
        <v>42844</v>
      </c>
      <c r="B684" s="28">
        <v>2.21</v>
      </c>
    </row>
    <row r="685" spans="1:2" x14ac:dyDescent="0.2">
      <c r="A685" s="29">
        <v>42845</v>
      </c>
      <c r="B685" s="28">
        <v>2.2400000000000002</v>
      </c>
    </row>
    <row r="686" spans="1:2" x14ac:dyDescent="0.2">
      <c r="A686" s="29">
        <v>42846</v>
      </c>
      <c r="B686" s="28">
        <v>2.2400000000000002</v>
      </c>
    </row>
    <row r="687" spans="1:2" x14ac:dyDescent="0.2">
      <c r="A687" s="29">
        <v>42849</v>
      </c>
      <c r="B687" s="28">
        <v>2.2799999999999998</v>
      </c>
    </row>
    <row r="688" spans="1:2" x14ac:dyDescent="0.2">
      <c r="A688" s="29">
        <v>42850</v>
      </c>
      <c r="B688" s="28">
        <v>2.35</v>
      </c>
    </row>
    <row r="689" spans="1:2" x14ac:dyDescent="0.2">
      <c r="A689" s="29">
        <v>42851</v>
      </c>
      <c r="B689" s="28">
        <v>2.3199999999999998</v>
      </c>
    </row>
    <row r="690" spans="1:2" x14ac:dyDescent="0.2">
      <c r="A690" s="29">
        <v>42852</v>
      </c>
      <c r="B690" s="28">
        <v>2.2999999999999998</v>
      </c>
    </row>
    <row r="691" spans="1:2" x14ac:dyDescent="0.2">
      <c r="A691" s="29">
        <v>42853</v>
      </c>
      <c r="B691" s="28">
        <v>2.29</v>
      </c>
    </row>
    <row r="692" spans="1:2" x14ac:dyDescent="0.2">
      <c r="A692" s="29">
        <v>42856</v>
      </c>
      <c r="B692" s="28">
        <v>2.33</v>
      </c>
    </row>
    <row r="693" spans="1:2" x14ac:dyDescent="0.2">
      <c r="A693" s="29">
        <v>42857</v>
      </c>
      <c r="B693" s="28">
        <v>2.29</v>
      </c>
    </row>
    <row r="694" spans="1:2" x14ac:dyDescent="0.2">
      <c r="A694" s="29">
        <v>42858</v>
      </c>
      <c r="B694" s="28">
        <v>2.33</v>
      </c>
    </row>
    <row r="695" spans="1:2" x14ac:dyDescent="0.2">
      <c r="A695" s="29">
        <v>42859</v>
      </c>
      <c r="B695" s="28">
        <v>2.36</v>
      </c>
    </row>
    <row r="696" spans="1:2" x14ac:dyDescent="0.2">
      <c r="A696" s="29">
        <v>42860</v>
      </c>
      <c r="B696" s="28">
        <v>2.36</v>
      </c>
    </row>
    <row r="697" spans="1:2" x14ac:dyDescent="0.2">
      <c r="A697" s="29">
        <v>42863</v>
      </c>
      <c r="B697" s="28">
        <v>2.39</v>
      </c>
    </row>
    <row r="698" spans="1:2" x14ac:dyDescent="0.2">
      <c r="A698" s="29">
        <v>42864</v>
      </c>
      <c r="B698" s="28">
        <v>2.42</v>
      </c>
    </row>
    <row r="699" spans="1:2" x14ac:dyDescent="0.2">
      <c r="A699" s="29">
        <v>42865</v>
      </c>
      <c r="B699" s="28">
        <v>2.41</v>
      </c>
    </row>
    <row r="700" spans="1:2" x14ac:dyDescent="0.2">
      <c r="A700" s="29">
        <v>42866</v>
      </c>
      <c r="B700" s="28">
        <v>2.39</v>
      </c>
    </row>
    <row r="701" spans="1:2" x14ac:dyDescent="0.2">
      <c r="A701" s="29">
        <v>42867</v>
      </c>
      <c r="B701" s="28">
        <v>2.33</v>
      </c>
    </row>
    <row r="702" spans="1:2" x14ac:dyDescent="0.2">
      <c r="A702" s="29">
        <v>42870</v>
      </c>
      <c r="B702" s="28">
        <v>2.34</v>
      </c>
    </row>
    <row r="703" spans="1:2" x14ac:dyDescent="0.2">
      <c r="A703" s="29">
        <v>42871</v>
      </c>
      <c r="B703" s="28">
        <v>2.33</v>
      </c>
    </row>
    <row r="704" spans="1:2" x14ac:dyDescent="0.2">
      <c r="A704" s="29">
        <v>42872</v>
      </c>
      <c r="B704" s="28">
        <v>2.2200000000000002</v>
      </c>
    </row>
    <row r="705" spans="1:2" x14ac:dyDescent="0.2">
      <c r="A705" s="29">
        <v>42873</v>
      </c>
      <c r="B705" s="28">
        <v>2.23</v>
      </c>
    </row>
    <row r="706" spans="1:2" x14ac:dyDescent="0.2">
      <c r="A706" s="29">
        <v>42874</v>
      </c>
      <c r="B706" s="28">
        <v>2.23</v>
      </c>
    </row>
    <row r="707" spans="1:2" x14ac:dyDescent="0.2">
      <c r="A707" s="29">
        <v>42877</v>
      </c>
      <c r="B707" s="28">
        <v>2.25</v>
      </c>
    </row>
    <row r="708" spans="1:2" x14ac:dyDescent="0.2">
      <c r="A708" s="29">
        <v>42878</v>
      </c>
      <c r="B708" s="28">
        <v>2.29</v>
      </c>
    </row>
    <row r="709" spans="1:2" x14ac:dyDescent="0.2">
      <c r="A709" s="29">
        <v>42879</v>
      </c>
      <c r="B709" s="28">
        <v>2.2599999999999998</v>
      </c>
    </row>
    <row r="710" spans="1:2" x14ac:dyDescent="0.2">
      <c r="A710" s="29">
        <v>42880</v>
      </c>
      <c r="B710" s="28">
        <v>2.25</v>
      </c>
    </row>
    <row r="711" spans="1:2" x14ac:dyDescent="0.2">
      <c r="A711" s="29">
        <v>42881</v>
      </c>
      <c r="B711" s="28">
        <v>2.25</v>
      </c>
    </row>
    <row r="712" spans="1:2" x14ac:dyDescent="0.2">
      <c r="A712" s="29">
        <v>42885</v>
      </c>
      <c r="B712" s="28">
        <v>2.21</v>
      </c>
    </row>
    <row r="713" spans="1:2" x14ac:dyDescent="0.2">
      <c r="A713" s="29">
        <v>42886</v>
      </c>
      <c r="B713" s="28">
        <v>2.21</v>
      </c>
    </row>
    <row r="714" spans="1:2" x14ac:dyDescent="0.2">
      <c r="A714" s="29">
        <v>42887</v>
      </c>
      <c r="B714" s="28">
        <v>2.21</v>
      </c>
    </row>
    <row r="715" spans="1:2" x14ac:dyDescent="0.2">
      <c r="A715" s="29">
        <v>42888</v>
      </c>
      <c r="B715" s="28">
        <v>2.15</v>
      </c>
    </row>
    <row r="716" spans="1:2" x14ac:dyDescent="0.2">
      <c r="A716" s="29">
        <v>42891</v>
      </c>
      <c r="B716" s="28">
        <v>2.1800000000000002</v>
      </c>
    </row>
    <row r="717" spans="1:2" x14ac:dyDescent="0.2">
      <c r="A717" s="29">
        <v>42892</v>
      </c>
      <c r="B717" s="28">
        <v>2.14</v>
      </c>
    </row>
    <row r="718" spans="1:2" x14ac:dyDescent="0.2">
      <c r="A718" s="29">
        <v>42893</v>
      </c>
      <c r="B718" s="28">
        <v>2.1800000000000002</v>
      </c>
    </row>
    <row r="719" spans="1:2" x14ac:dyDescent="0.2">
      <c r="A719" s="29">
        <v>42894</v>
      </c>
      <c r="B719" s="28">
        <v>2.19</v>
      </c>
    </row>
    <row r="720" spans="1:2" x14ac:dyDescent="0.2">
      <c r="A720" s="29">
        <v>42895</v>
      </c>
      <c r="B720" s="28">
        <v>2.21</v>
      </c>
    </row>
    <row r="721" spans="1:2" x14ac:dyDescent="0.2">
      <c r="A721" s="29">
        <v>42898</v>
      </c>
      <c r="B721" s="28">
        <v>2.21</v>
      </c>
    </row>
    <row r="722" spans="1:2" x14ac:dyDescent="0.2">
      <c r="A722" s="29">
        <v>42899</v>
      </c>
      <c r="B722" s="28">
        <v>2.21</v>
      </c>
    </row>
    <row r="723" spans="1:2" x14ac:dyDescent="0.2">
      <c r="A723" s="29">
        <v>42900</v>
      </c>
      <c r="B723" s="28">
        <v>2.15</v>
      </c>
    </row>
    <row r="724" spans="1:2" x14ac:dyDescent="0.2">
      <c r="A724" s="29">
        <v>42901</v>
      </c>
      <c r="B724" s="28">
        <v>2.16</v>
      </c>
    </row>
    <row r="725" spans="1:2" x14ac:dyDescent="0.2">
      <c r="A725" s="29">
        <v>42902</v>
      </c>
      <c r="B725" s="28">
        <v>2.16</v>
      </c>
    </row>
    <row r="726" spans="1:2" x14ac:dyDescent="0.2">
      <c r="A726" s="29">
        <v>42905</v>
      </c>
      <c r="B726" s="28">
        <v>2.19</v>
      </c>
    </row>
    <row r="727" spans="1:2" x14ac:dyDescent="0.2">
      <c r="A727" s="29">
        <v>42906</v>
      </c>
      <c r="B727" s="28">
        <v>2.16</v>
      </c>
    </row>
    <row r="728" spans="1:2" x14ac:dyDescent="0.2">
      <c r="A728" s="29">
        <v>42907</v>
      </c>
      <c r="B728" s="28">
        <v>2.16</v>
      </c>
    </row>
    <row r="729" spans="1:2" x14ac:dyDescent="0.2">
      <c r="A729" s="29">
        <v>42908</v>
      </c>
      <c r="B729" s="28">
        <v>2.15</v>
      </c>
    </row>
    <row r="730" spans="1:2" x14ac:dyDescent="0.2">
      <c r="A730" s="29">
        <v>42909</v>
      </c>
      <c r="B730" s="28">
        <v>2.15</v>
      </c>
    </row>
    <row r="731" spans="1:2" x14ac:dyDescent="0.2">
      <c r="A731" s="29">
        <v>42912</v>
      </c>
      <c r="B731" s="28">
        <v>2.14</v>
      </c>
    </row>
    <row r="732" spans="1:2" x14ac:dyDescent="0.2">
      <c r="A732" s="29">
        <v>42913</v>
      </c>
      <c r="B732" s="28">
        <v>2.21</v>
      </c>
    </row>
    <row r="733" spans="1:2" x14ac:dyDescent="0.2">
      <c r="A733" s="29">
        <v>42914</v>
      </c>
      <c r="B733" s="28">
        <v>2.2200000000000002</v>
      </c>
    </row>
    <row r="734" spans="1:2" x14ac:dyDescent="0.2">
      <c r="A734" s="29">
        <v>42915</v>
      </c>
      <c r="B734" s="28">
        <v>2.27</v>
      </c>
    </row>
    <row r="735" spans="1:2" x14ac:dyDescent="0.2">
      <c r="A735" s="29">
        <v>42916</v>
      </c>
      <c r="B735" s="28">
        <v>2.31</v>
      </c>
    </row>
    <row r="736" spans="1:2" x14ac:dyDescent="0.2">
      <c r="A736" s="29">
        <v>42919</v>
      </c>
      <c r="B736" s="28">
        <v>2.35</v>
      </c>
    </row>
    <row r="737" spans="1:2" x14ac:dyDescent="0.2">
      <c r="A737" s="29">
        <v>42921</v>
      </c>
      <c r="B737" s="28">
        <v>2.33</v>
      </c>
    </row>
    <row r="738" spans="1:2" x14ac:dyDescent="0.2">
      <c r="A738" s="29">
        <v>42922</v>
      </c>
      <c r="B738" s="28">
        <v>2.37</v>
      </c>
    </row>
    <row r="739" spans="1:2" x14ac:dyDescent="0.2">
      <c r="A739" s="29">
        <v>42923</v>
      </c>
      <c r="B739" s="28">
        <v>2.39</v>
      </c>
    </row>
    <row r="740" spans="1:2" x14ac:dyDescent="0.2">
      <c r="A740" s="29">
        <v>42926</v>
      </c>
      <c r="B740" s="28">
        <v>2.38</v>
      </c>
    </row>
    <row r="741" spans="1:2" x14ac:dyDescent="0.2">
      <c r="A741" s="29">
        <v>42927</v>
      </c>
      <c r="B741" s="28">
        <v>2.37</v>
      </c>
    </row>
    <row r="742" spans="1:2" x14ac:dyDescent="0.2">
      <c r="A742" s="29">
        <v>42928</v>
      </c>
      <c r="B742" s="28">
        <v>2.33</v>
      </c>
    </row>
    <row r="743" spans="1:2" x14ac:dyDescent="0.2">
      <c r="A743" s="29">
        <v>42929</v>
      </c>
      <c r="B743" s="28">
        <v>2.35</v>
      </c>
    </row>
    <row r="744" spans="1:2" x14ac:dyDescent="0.2">
      <c r="A744" s="29">
        <v>42930</v>
      </c>
      <c r="B744" s="28">
        <v>2.33</v>
      </c>
    </row>
    <row r="745" spans="1:2" x14ac:dyDescent="0.2">
      <c r="A745" s="29">
        <v>42933</v>
      </c>
      <c r="B745" s="28">
        <v>2.31</v>
      </c>
    </row>
    <row r="746" spans="1:2" x14ac:dyDescent="0.2">
      <c r="A746" s="29">
        <v>42934</v>
      </c>
      <c r="B746" s="28">
        <v>2.27</v>
      </c>
    </row>
    <row r="747" spans="1:2" x14ac:dyDescent="0.2">
      <c r="A747" s="29">
        <v>42935</v>
      </c>
      <c r="B747" s="28">
        <v>2.27</v>
      </c>
    </row>
    <row r="748" spans="1:2" x14ac:dyDescent="0.2">
      <c r="A748" s="29">
        <v>42936</v>
      </c>
      <c r="B748" s="28">
        <v>2.27</v>
      </c>
    </row>
    <row r="749" spans="1:2" x14ac:dyDescent="0.2">
      <c r="A749" s="29">
        <v>42937</v>
      </c>
      <c r="B749" s="28">
        <v>2.2400000000000002</v>
      </c>
    </row>
    <row r="750" spans="1:2" x14ac:dyDescent="0.2">
      <c r="A750" s="29">
        <v>42940</v>
      </c>
      <c r="B750" s="28">
        <v>2.2599999999999998</v>
      </c>
    </row>
    <row r="751" spans="1:2" x14ac:dyDescent="0.2">
      <c r="A751" s="29">
        <v>42941</v>
      </c>
      <c r="B751" s="28">
        <v>2.33</v>
      </c>
    </row>
    <row r="752" spans="1:2" x14ac:dyDescent="0.2">
      <c r="A752" s="29">
        <v>42942</v>
      </c>
      <c r="B752" s="28">
        <v>2.29</v>
      </c>
    </row>
    <row r="753" spans="1:2" x14ac:dyDescent="0.2">
      <c r="A753" s="29">
        <v>42943</v>
      </c>
      <c r="B753" s="28">
        <v>2.3199999999999998</v>
      </c>
    </row>
    <row r="754" spans="1:2" x14ac:dyDescent="0.2">
      <c r="A754" s="29">
        <v>42944</v>
      </c>
      <c r="B754" s="28">
        <v>2.2999999999999998</v>
      </c>
    </row>
    <row r="755" spans="1:2" x14ac:dyDescent="0.2">
      <c r="A755" s="29">
        <v>42947</v>
      </c>
      <c r="B755" s="28">
        <v>2.2999999999999998</v>
      </c>
    </row>
    <row r="756" spans="1:2" x14ac:dyDescent="0.2">
      <c r="A756" s="29">
        <v>42948</v>
      </c>
      <c r="B756" s="28">
        <v>2.2599999999999998</v>
      </c>
    </row>
    <row r="757" spans="1:2" x14ac:dyDescent="0.2">
      <c r="A757" s="29">
        <v>42949</v>
      </c>
      <c r="B757" s="28">
        <v>2.27</v>
      </c>
    </row>
    <row r="758" spans="1:2" x14ac:dyDescent="0.2">
      <c r="A758" s="29">
        <v>42950</v>
      </c>
      <c r="B758" s="28">
        <v>2.2400000000000002</v>
      </c>
    </row>
    <row r="759" spans="1:2" x14ac:dyDescent="0.2">
      <c r="A759" s="29">
        <v>42951</v>
      </c>
      <c r="B759" s="28">
        <v>2.27</v>
      </c>
    </row>
    <row r="760" spans="1:2" x14ac:dyDescent="0.2">
      <c r="A760" s="29">
        <v>42954</v>
      </c>
      <c r="B760" s="28">
        <v>2.2599999999999998</v>
      </c>
    </row>
    <row r="761" spans="1:2" x14ac:dyDescent="0.2">
      <c r="A761" s="29">
        <v>42955</v>
      </c>
      <c r="B761" s="28">
        <v>2.29</v>
      </c>
    </row>
    <row r="762" spans="1:2" x14ac:dyDescent="0.2">
      <c r="A762" s="29">
        <v>42956</v>
      </c>
      <c r="B762" s="28">
        <v>2.2400000000000002</v>
      </c>
    </row>
    <row r="763" spans="1:2" x14ac:dyDescent="0.2">
      <c r="A763" s="29">
        <v>42957</v>
      </c>
      <c r="B763" s="28">
        <v>2.2000000000000002</v>
      </c>
    </row>
    <row r="764" spans="1:2" x14ac:dyDescent="0.2">
      <c r="A764" s="29">
        <v>42958</v>
      </c>
      <c r="B764" s="28">
        <v>2.19</v>
      </c>
    </row>
    <row r="765" spans="1:2" x14ac:dyDescent="0.2">
      <c r="A765" s="29">
        <v>42961</v>
      </c>
      <c r="B765" s="28">
        <v>2.2200000000000002</v>
      </c>
    </row>
    <row r="766" spans="1:2" x14ac:dyDescent="0.2">
      <c r="A766" s="29">
        <v>42962</v>
      </c>
      <c r="B766" s="28">
        <v>2.27</v>
      </c>
    </row>
    <row r="767" spans="1:2" x14ac:dyDescent="0.2">
      <c r="A767" s="29">
        <v>42963</v>
      </c>
      <c r="B767" s="28">
        <v>2.23</v>
      </c>
    </row>
    <row r="768" spans="1:2" x14ac:dyDescent="0.2">
      <c r="A768" s="29">
        <v>42964</v>
      </c>
      <c r="B768" s="28">
        <v>2.19</v>
      </c>
    </row>
    <row r="769" spans="1:2" x14ac:dyDescent="0.2">
      <c r="A769" s="29">
        <v>42965</v>
      </c>
      <c r="B769" s="28">
        <v>2.19</v>
      </c>
    </row>
    <row r="770" spans="1:2" x14ac:dyDescent="0.2">
      <c r="A770" s="29">
        <v>42968</v>
      </c>
      <c r="B770" s="28">
        <v>2.1800000000000002</v>
      </c>
    </row>
    <row r="771" spans="1:2" x14ac:dyDescent="0.2">
      <c r="A771" s="29">
        <v>42969</v>
      </c>
      <c r="B771" s="28">
        <v>2.2200000000000002</v>
      </c>
    </row>
    <row r="772" spans="1:2" x14ac:dyDescent="0.2">
      <c r="A772" s="29">
        <v>42970</v>
      </c>
      <c r="B772" s="28">
        <v>2.17</v>
      </c>
    </row>
    <row r="773" spans="1:2" x14ac:dyDescent="0.2">
      <c r="A773" s="29">
        <v>42971</v>
      </c>
      <c r="B773" s="28">
        <v>2.19</v>
      </c>
    </row>
    <row r="774" spans="1:2" x14ac:dyDescent="0.2">
      <c r="A774" s="29">
        <v>42972</v>
      </c>
      <c r="B774" s="28">
        <v>2.17</v>
      </c>
    </row>
    <row r="775" spans="1:2" x14ac:dyDescent="0.2">
      <c r="A775" s="29">
        <v>42975</v>
      </c>
      <c r="B775" s="28">
        <v>2.16</v>
      </c>
    </row>
    <row r="776" spans="1:2" x14ac:dyDescent="0.2">
      <c r="A776" s="29">
        <v>42976</v>
      </c>
      <c r="B776" s="28">
        <v>2.13</v>
      </c>
    </row>
    <row r="777" spans="1:2" x14ac:dyDescent="0.2">
      <c r="A777" s="29">
        <v>42977</v>
      </c>
      <c r="B777" s="28">
        <v>2.15</v>
      </c>
    </row>
    <row r="778" spans="1:2" x14ac:dyDescent="0.2">
      <c r="A778" s="29">
        <v>42978</v>
      </c>
      <c r="B778" s="28">
        <v>2.12</v>
      </c>
    </row>
    <row r="779" spans="1:2" x14ac:dyDescent="0.2">
      <c r="A779" s="29">
        <v>42979</v>
      </c>
      <c r="B779" s="28">
        <v>2.16</v>
      </c>
    </row>
    <row r="780" spans="1:2" x14ac:dyDescent="0.2">
      <c r="A780" s="29">
        <v>42983</v>
      </c>
      <c r="B780" s="28">
        <v>2.0699999999999998</v>
      </c>
    </row>
    <row r="781" spans="1:2" x14ac:dyDescent="0.2">
      <c r="A781" s="29">
        <v>42984</v>
      </c>
      <c r="B781" s="28">
        <v>2.1</v>
      </c>
    </row>
    <row r="782" spans="1:2" x14ac:dyDescent="0.2">
      <c r="A782" s="29">
        <v>42985</v>
      </c>
      <c r="B782" s="28">
        <v>2.0499999999999998</v>
      </c>
    </row>
    <row r="783" spans="1:2" x14ac:dyDescent="0.2">
      <c r="A783" s="29">
        <v>42986</v>
      </c>
      <c r="B783" s="28">
        <v>2.06</v>
      </c>
    </row>
    <row r="784" spans="1:2" x14ac:dyDescent="0.2">
      <c r="A784" s="29">
        <v>42989</v>
      </c>
      <c r="B784" s="28">
        <v>2.14</v>
      </c>
    </row>
    <row r="785" spans="1:2" x14ac:dyDescent="0.2">
      <c r="A785" s="29">
        <v>42990</v>
      </c>
      <c r="B785" s="28">
        <v>2.17</v>
      </c>
    </row>
    <row r="786" spans="1:2" x14ac:dyDescent="0.2">
      <c r="A786" s="29">
        <v>42991</v>
      </c>
      <c r="B786" s="28">
        <v>2.2000000000000002</v>
      </c>
    </row>
    <row r="787" spans="1:2" x14ac:dyDescent="0.2">
      <c r="A787" s="29">
        <v>42992</v>
      </c>
      <c r="B787" s="28">
        <v>2.2000000000000002</v>
      </c>
    </row>
    <row r="788" spans="1:2" x14ac:dyDescent="0.2">
      <c r="A788" s="29">
        <v>42993</v>
      </c>
      <c r="B788" s="28">
        <v>2.2000000000000002</v>
      </c>
    </row>
    <row r="789" spans="1:2" x14ac:dyDescent="0.2">
      <c r="A789" s="29">
        <v>42996</v>
      </c>
      <c r="B789" s="28">
        <v>2.23</v>
      </c>
    </row>
    <row r="790" spans="1:2" x14ac:dyDescent="0.2">
      <c r="A790" s="29">
        <v>42997</v>
      </c>
      <c r="B790" s="28">
        <v>2.2400000000000002</v>
      </c>
    </row>
    <row r="791" spans="1:2" x14ac:dyDescent="0.2">
      <c r="A791" s="29">
        <v>42998</v>
      </c>
      <c r="B791" s="28">
        <v>2.2799999999999998</v>
      </c>
    </row>
    <row r="792" spans="1:2" x14ac:dyDescent="0.2">
      <c r="A792" s="29">
        <v>42999</v>
      </c>
      <c r="B792" s="28">
        <v>2.27</v>
      </c>
    </row>
    <row r="793" spans="1:2" x14ac:dyDescent="0.2">
      <c r="A793" s="29">
        <v>43000</v>
      </c>
      <c r="B793" s="28">
        <v>2.2599999999999998</v>
      </c>
    </row>
    <row r="794" spans="1:2" x14ac:dyDescent="0.2">
      <c r="A794" s="29">
        <v>43003</v>
      </c>
      <c r="B794" s="28">
        <v>2.2200000000000002</v>
      </c>
    </row>
    <row r="795" spans="1:2" x14ac:dyDescent="0.2">
      <c r="A795" s="29">
        <v>43004</v>
      </c>
      <c r="B795" s="28">
        <v>2.2400000000000002</v>
      </c>
    </row>
    <row r="796" spans="1:2" x14ac:dyDescent="0.2">
      <c r="A796" s="29">
        <v>43005</v>
      </c>
      <c r="B796" s="28">
        <v>2.31</v>
      </c>
    </row>
    <row r="797" spans="1:2" x14ac:dyDescent="0.2">
      <c r="A797" s="29">
        <v>43006</v>
      </c>
      <c r="B797" s="28">
        <v>2.31</v>
      </c>
    </row>
    <row r="798" spans="1:2" x14ac:dyDescent="0.2">
      <c r="A798" s="29">
        <v>43007</v>
      </c>
      <c r="B798" s="28">
        <v>2.33</v>
      </c>
    </row>
    <row r="799" spans="1:2" x14ac:dyDescent="0.2">
      <c r="A799" s="29">
        <v>43010</v>
      </c>
      <c r="B799" s="28">
        <v>2.34</v>
      </c>
    </row>
    <row r="800" spans="1:2" x14ac:dyDescent="0.2">
      <c r="A800" s="29">
        <v>43011</v>
      </c>
      <c r="B800" s="28">
        <v>2.33</v>
      </c>
    </row>
    <row r="801" spans="1:2" x14ac:dyDescent="0.2">
      <c r="A801" s="29">
        <v>43012</v>
      </c>
      <c r="B801" s="28">
        <v>2.33</v>
      </c>
    </row>
    <row r="802" spans="1:2" x14ac:dyDescent="0.2">
      <c r="A802" s="29">
        <v>43013</v>
      </c>
      <c r="B802" s="28">
        <v>2.35</v>
      </c>
    </row>
    <row r="803" spans="1:2" x14ac:dyDescent="0.2">
      <c r="A803" s="29">
        <v>43014</v>
      </c>
      <c r="B803" s="28">
        <v>2.37</v>
      </c>
    </row>
    <row r="804" spans="1:2" x14ac:dyDescent="0.2">
      <c r="A804" s="29">
        <v>43018</v>
      </c>
      <c r="B804" s="28">
        <v>2.35</v>
      </c>
    </row>
    <row r="805" spans="1:2" x14ac:dyDescent="0.2">
      <c r="A805" s="29">
        <v>43019</v>
      </c>
      <c r="B805" s="28">
        <v>2.35</v>
      </c>
    </row>
    <row r="806" spans="1:2" x14ac:dyDescent="0.2">
      <c r="A806" s="29">
        <v>43020</v>
      </c>
      <c r="B806" s="28">
        <v>2.33</v>
      </c>
    </row>
    <row r="807" spans="1:2" x14ac:dyDescent="0.2">
      <c r="A807" s="29">
        <v>43021</v>
      </c>
      <c r="B807" s="28">
        <v>2.2799999999999998</v>
      </c>
    </row>
    <row r="808" spans="1:2" x14ac:dyDescent="0.2">
      <c r="A808" s="29">
        <v>43024</v>
      </c>
      <c r="B808" s="28">
        <v>2.2999999999999998</v>
      </c>
    </row>
    <row r="809" spans="1:2" x14ac:dyDescent="0.2">
      <c r="A809" s="29">
        <v>43025</v>
      </c>
      <c r="B809" s="28">
        <v>2.2999999999999998</v>
      </c>
    </row>
    <row r="810" spans="1:2" x14ac:dyDescent="0.2">
      <c r="A810" s="29">
        <v>43026</v>
      </c>
      <c r="B810" s="28">
        <v>2.34</v>
      </c>
    </row>
    <row r="811" spans="1:2" x14ac:dyDescent="0.2">
      <c r="A811" s="29">
        <v>43027</v>
      </c>
      <c r="B811" s="28">
        <v>2.33</v>
      </c>
    </row>
    <row r="812" spans="1:2" x14ac:dyDescent="0.2">
      <c r="A812" s="29">
        <v>43028</v>
      </c>
      <c r="B812" s="28">
        <v>2.39</v>
      </c>
    </row>
    <row r="813" spans="1:2" x14ac:dyDescent="0.2">
      <c r="A813" s="29">
        <v>43031</v>
      </c>
      <c r="B813" s="28">
        <v>2.38</v>
      </c>
    </row>
    <row r="814" spans="1:2" x14ac:dyDescent="0.2">
      <c r="A814" s="29">
        <v>43032</v>
      </c>
      <c r="B814" s="28">
        <v>2.42</v>
      </c>
    </row>
    <row r="815" spans="1:2" x14ac:dyDescent="0.2">
      <c r="A815" s="29">
        <v>43033</v>
      </c>
      <c r="B815" s="28">
        <v>2.44</v>
      </c>
    </row>
    <row r="816" spans="1:2" x14ac:dyDescent="0.2">
      <c r="A816" s="29">
        <v>43034</v>
      </c>
      <c r="B816" s="28">
        <v>2.46</v>
      </c>
    </row>
    <row r="817" spans="1:2" x14ac:dyDescent="0.2">
      <c r="A817" s="29">
        <v>43035</v>
      </c>
      <c r="B817" s="28">
        <v>2.42</v>
      </c>
    </row>
    <row r="818" spans="1:2" x14ac:dyDescent="0.2">
      <c r="A818" s="29">
        <v>43038</v>
      </c>
      <c r="B818" s="28">
        <v>2.37</v>
      </c>
    </row>
    <row r="819" spans="1:2" x14ac:dyDescent="0.2">
      <c r="A819" s="29">
        <v>43039</v>
      </c>
      <c r="B819" s="28">
        <v>2.38</v>
      </c>
    </row>
    <row r="820" spans="1:2" x14ac:dyDescent="0.2">
      <c r="A820" s="29">
        <v>43040</v>
      </c>
      <c r="B820" s="28">
        <v>2.37</v>
      </c>
    </row>
    <row r="821" spans="1:2" x14ac:dyDescent="0.2">
      <c r="A821" s="29">
        <v>43041</v>
      </c>
      <c r="B821" s="28">
        <v>2.35</v>
      </c>
    </row>
    <row r="822" spans="1:2" x14ac:dyDescent="0.2">
      <c r="A822" s="29">
        <v>43042</v>
      </c>
      <c r="B822" s="28">
        <v>2.34</v>
      </c>
    </row>
    <row r="823" spans="1:2" x14ac:dyDescent="0.2">
      <c r="A823" s="29">
        <v>43045</v>
      </c>
      <c r="B823" s="28">
        <v>2.3199999999999998</v>
      </c>
    </row>
    <row r="824" spans="1:2" x14ac:dyDescent="0.2">
      <c r="A824" s="29">
        <v>43046</v>
      </c>
      <c r="B824" s="28">
        <v>2.3199999999999998</v>
      </c>
    </row>
    <row r="825" spans="1:2" x14ac:dyDescent="0.2">
      <c r="A825" s="29">
        <v>43047</v>
      </c>
      <c r="B825" s="28">
        <v>2.3199999999999998</v>
      </c>
    </row>
    <row r="826" spans="1:2" x14ac:dyDescent="0.2">
      <c r="A826" s="29">
        <v>43048</v>
      </c>
      <c r="B826" s="28">
        <v>2.33</v>
      </c>
    </row>
    <row r="827" spans="1:2" x14ac:dyDescent="0.2">
      <c r="A827" s="29">
        <v>43049</v>
      </c>
      <c r="B827" s="28">
        <v>2.4</v>
      </c>
    </row>
    <row r="828" spans="1:2" x14ac:dyDescent="0.2">
      <c r="A828" s="29">
        <v>43052</v>
      </c>
      <c r="B828" s="28">
        <v>2.4</v>
      </c>
    </row>
    <row r="829" spans="1:2" x14ac:dyDescent="0.2">
      <c r="A829" s="29">
        <v>43053</v>
      </c>
      <c r="B829" s="28">
        <v>2.38</v>
      </c>
    </row>
    <row r="830" spans="1:2" x14ac:dyDescent="0.2">
      <c r="A830" s="29">
        <v>43054</v>
      </c>
      <c r="B830" s="28">
        <v>2.33</v>
      </c>
    </row>
    <row r="831" spans="1:2" x14ac:dyDescent="0.2">
      <c r="A831" s="29">
        <v>43055</v>
      </c>
      <c r="B831" s="28">
        <v>2.37</v>
      </c>
    </row>
    <row r="832" spans="1:2" x14ac:dyDescent="0.2">
      <c r="A832" s="29">
        <v>43056</v>
      </c>
      <c r="B832" s="28">
        <v>2.35</v>
      </c>
    </row>
    <row r="833" spans="1:2" x14ac:dyDescent="0.2">
      <c r="A833" s="29">
        <v>43059</v>
      </c>
      <c r="B833" s="28">
        <v>2.37</v>
      </c>
    </row>
    <row r="834" spans="1:2" x14ac:dyDescent="0.2">
      <c r="A834" s="29">
        <v>43060</v>
      </c>
      <c r="B834" s="28">
        <v>2.36</v>
      </c>
    </row>
    <row r="835" spans="1:2" x14ac:dyDescent="0.2">
      <c r="A835" s="29">
        <v>43061</v>
      </c>
      <c r="B835" s="28">
        <v>2.3199999999999998</v>
      </c>
    </row>
    <row r="836" spans="1:2" x14ac:dyDescent="0.2">
      <c r="A836" s="29">
        <v>43063</v>
      </c>
      <c r="B836" s="28">
        <v>2.34</v>
      </c>
    </row>
    <row r="837" spans="1:2" x14ac:dyDescent="0.2">
      <c r="A837" s="29">
        <v>43066</v>
      </c>
      <c r="B837" s="28">
        <v>2.3199999999999998</v>
      </c>
    </row>
    <row r="838" spans="1:2" x14ac:dyDescent="0.2">
      <c r="A838" s="29">
        <v>43067</v>
      </c>
      <c r="B838" s="28">
        <v>2.34</v>
      </c>
    </row>
    <row r="839" spans="1:2" x14ac:dyDescent="0.2">
      <c r="A839" s="29">
        <v>43068</v>
      </c>
      <c r="B839" s="28">
        <v>2.37</v>
      </c>
    </row>
    <row r="840" spans="1:2" x14ac:dyDescent="0.2">
      <c r="A840" s="29">
        <v>43069</v>
      </c>
      <c r="B840" s="28">
        <v>2.42</v>
      </c>
    </row>
    <row r="841" spans="1:2" x14ac:dyDescent="0.2">
      <c r="A841" s="29">
        <v>43070</v>
      </c>
      <c r="B841" s="28">
        <v>2.37</v>
      </c>
    </row>
    <row r="842" spans="1:2" x14ac:dyDescent="0.2">
      <c r="A842" s="29">
        <v>43073</v>
      </c>
      <c r="B842" s="28">
        <v>2.37</v>
      </c>
    </row>
    <row r="843" spans="1:2" x14ac:dyDescent="0.2">
      <c r="A843" s="29">
        <v>43074</v>
      </c>
      <c r="B843" s="28">
        <v>2.36</v>
      </c>
    </row>
    <row r="844" spans="1:2" x14ac:dyDescent="0.2">
      <c r="A844" s="29">
        <v>43075</v>
      </c>
      <c r="B844" s="28">
        <v>2.33</v>
      </c>
    </row>
    <row r="845" spans="1:2" x14ac:dyDescent="0.2">
      <c r="A845" s="29">
        <v>43076</v>
      </c>
      <c r="B845" s="28">
        <v>2.37</v>
      </c>
    </row>
    <row r="846" spans="1:2" x14ac:dyDescent="0.2">
      <c r="A846" s="29">
        <v>43077</v>
      </c>
      <c r="B846" s="28">
        <v>2.38</v>
      </c>
    </row>
    <row r="847" spans="1:2" x14ac:dyDescent="0.2">
      <c r="A847" s="29">
        <v>43080</v>
      </c>
      <c r="B847" s="28">
        <v>2.39</v>
      </c>
    </row>
    <row r="848" spans="1:2" x14ac:dyDescent="0.2">
      <c r="A848" s="29">
        <v>43081</v>
      </c>
      <c r="B848" s="28">
        <v>2.4</v>
      </c>
    </row>
    <row r="849" spans="1:2" x14ac:dyDescent="0.2">
      <c r="A849" s="29">
        <v>43082</v>
      </c>
      <c r="B849" s="28">
        <v>2.36</v>
      </c>
    </row>
    <row r="850" spans="1:2" x14ac:dyDescent="0.2">
      <c r="A850" s="29">
        <v>43083</v>
      </c>
      <c r="B850" s="28">
        <v>2.35</v>
      </c>
    </row>
    <row r="851" spans="1:2" x14ac:dyDescent="0.2">
      <c r="A851" s="29">
        <v>43084</v>
      </c>
      <c r="B851" s="28">
        <v>2.35</v>
      </c>
    </row>
    <row r="852" spans="1:2" x14ac:dyDescent="0.2">
      <c r="A852" s="29">
        <v>43087</v>
      </c>
      <c r="B852" s="28">
        <v>2.39</v>
      </c>
    </row>
    <row r="853" spans="1:2" x14ac:dyDescent="0.2">
      <c r="A853" s="29">
        <v>43088</v>
      </c>
      <c r="B853" s="28">
        <v>2.46</v>
      </c>
    </row>
    <row r="854" spans="1:2" x14ac:dyDescent="0.2">
      <c r="A854" s="29">
        <v>43089</v>
      </c>
      <c r="B854" s="28">
        <v>2.4900000000000002</v>
      </c>
    </row>
    <row r="855" spans="1:2" x14ac:dyDescent="0.2">
      <c r="A855" s="29">
        <v>43090</v>
      </c>
      <c r="B855" s="28">
        <v>2.48</v>
      </c>
    </row>
    <row r="856" spans="1:2" x14ac:dyDescent="0.2">
      <c r="A856" s="29">
        <v>43091</v>
      </c>
      <c r="B856" s="28">
        <v>2.48</v>
      </c>
    </row>
    <row r="857" spans="1:2" x14ac:dyDescent="0.2">
      <c r="A857" s="29">
        <v>43095</v>
      </c>
      <c r="B857" s="28">
        <v>2.4700000000000002</v>
      </c>
    </row>
    <row r="858" spans="1:2" x14ac:dyDescent="0.2">
      <c r="A858" s="29">
        <v>43096</v>
      </c>
      <c r="B858" s="28">
        <v>2.42</v>
      </c>
    </row>
    <row r="859" spans="1:2" x14ac:dyDescent="0.2">
      <c r="A859" s="29">
        <v>43097</v>
      </c>
      <c r="B859" s="28">
        <v>2.4300000000000002</v>
      </c>
    </row>
    <row r="860" spans="1:2" x14ac:dyDescent="0.2">
      <c r="A860" s="29">
        <v>43098</v>
      </c>
      <c r="B860" s="28">
        <v>2.4</v>
      </c>
    </row>
    <row r="861" spans="1:2" x14ac:dyDescent="0.2">
      <c r="A861" s="29">
        <v>43102</v>
      </c>
      <c r="B861" s="28">
        <v>2.46</v>
      </c>
    </row>
    <row r="862" spans="1:2" x14ac:dyDescent="0.2">
      <c r="A862" s="29">
        <v>43103</v>
      </c>
      <c r="B862" s="28">
        <v>2.44</v>
      </c>
    </row>
    <row r="863" spans="1:2" x14ac:dyDescent="0.2">
      <c r="A863" s="29">
        <v>43104</v>
      </c>
      <c r="B863" s="28">
        <v>2.46</v>
      </c>
    </row>
    <row r="864" spans="1:2" x14ac:dyDescent="0.2">
      <c r="A864" s="29">
        <v>43105</v>
      </c>
      <c r="B864" s="28">
        <v>2.4700000000000002</v>
      </c>
    </row>
    <row r="865" spans="1:2" x14ac:dyDescent="0.2">
      <c r="A865" s="29">
        <v>43108</v>
      </c>
      <c r="B865" s="28">
        <v>2.4900000000000002</v>
      </c>
    </row>
    <row r="866" spans="1:2" x14ac:dyDescent="0.2">
      <c r="A866" s="29">
        <v>43109</v>
      </c>
      <c r="B866" s="28">
        <v>2.5499999999999998</v>
      </c>
    </row>
    <row r="867" spans="1:2" x14ac:dyDescent="0.2">
      <c r="A867" s="29">
        <v>43110</v>
      </c>
      <c r="B867" s="28">
        <v>2.5499999999999998</v>
      </c>
    </row>
    <row r="868" spans="1:2" x14ac:dyDescent="0.2">
      <c r="A868" s="29">
        <v>43111</v>
      </c>
      <c r="B868" s="28">
        <v>2.54</v>
      </c>
    </row>
    <row r="869" spans="1:2" x14ac:dyDescent="0.2">
      <c r="A869" s="29">
        <v>43112</v>
      </c>
      <c r="B869" s="28">
        <v>2.5499999999999998</v>
      </c>
    </row>
    <row r="870" spans="1:2" x14ac:dyDescent="0.2">
      <c r="A870" s="29">
        <v>43116</v>
      </c>
      <c r="B870" s="28">
        <v>2.54</v>
      </c>
    </row>
    <row r="871" spans="1:2" x14ac:dyDescent="0.2">
      <c r="A871" s="29">
        <v>43117</v>
      </c>
      <c r="B871" s="28">
        <v>2.57</v>
      </c>
    </row>
    <row r="872" spans="1:2" x14ac:dyDescent="0.2">
      <c r="A872" s="29">
        <v>43118</v>
      </c>
      <c r="B872" s="28">
        <v>2.62</v>
      </c>
    </row>
    <row r="873" spans="1:2" x14ac:dyDescent="0.2">
      <c r="A873" s="29">
        <v>43119</v>
      </c>
      <c r="B873" s="28">
        <v>2.64</v>
      </c>
    </row>
    <row r="874" spans="1:2" x14ac:dyDescent="0.2">
      <c r="A874" s="29">
        <v>43122</v>
      </c>
      <c r="B874" s="28">
        <v>2.66</v>
      </c>
    </row>
    <row r="875" spans="1:2" x14ac:dyDescent="0.2">
      <c r="A875" s="29">
        <v>43123</v>
      </c>
      <c r="B875" s="28">
        <v>2.63</v>
      </c>
    </row>
    <row r="876" spans="1:2" x14ac:dyDescent="0.2">
      <c r="A876" s="29">
        <v>43124</v>
      </c>
      <c r="B876" s="28">
        <v>2.65</v>
      </c>
    </row>
    <row r="877" spans="1:2" x14ac:dyDescent="0.2">
      <c r="A877" s="29">
        <v>43125</v>
      </c>
      <c r="B877" s="28">
        <v>2.63</v>
      </c>
    </row>
    <row r="878" spans="1:2" x14ac:dyDescent="0.2">
      <c r="A878" s="29">
        <v>43126</v>
      </c>
      <c r="B878" s="28">
        <v>2.66</v>
      </c>
    </row>
    <row r="879" spans="1:2" x14ac:dyDescent="0.2">
      <c r="A879" s="29">
        <v>43129</v>
      </c>
      <c r="B879" s="28">
        <v>2.7</v>
      </c>
    </row>
    <row r="880" spans="1:2" x14ac:dyDescent="0.2">
      <c r="A880" s="29">
        <v>43130</v>
      </c>
      <c r="B880" s="28">
        <v>2.73</v>
      </c>
    </row>
    <row r="881" spans="1:2" x14ac:dyDescent="0.2">
      <c r="A881" s="29">
        <v>43131</v>
      </c>
      <c r="B881" s="28">
        <v>2.72</v>
      </c>
    </row>
    <row r="882" spans="1:2" x14ac:dyDescent="0.2">
      <c r="A882" s="29">
        <v>43132</v>
      </c>
      <c r="B882" s="28">
        <v>2.78</v>
      </c>
    </row>
    <row r="883" spans="1:2" x14ac:dyDescent="0.2">
      <c r="A883" s="29">
        <v>43133</v>
      </c>
      <c r="B883" s="28">
        <v>2.84</v>
      </c>
    </row>
    <row r="884" spans="1:2" x14ac:dyDescent="0.2">
      <c r="A884" s="29">
        <v>43136</v>
      </c>
      <c r="B884" s="28">
        <v>2.77</v>
      </c>
    </row>
    <row r="885" spans="1:2" x14ac:dyDescent="0.2">
      <c r="A885" s="29">
        <v>43137</v>
      </c>
      <c r="B885" s="28">
        <v>2.79</v>
      </c>
    </row>
    <row r="886" spans="1:2" x14ac:dyDescent="0.2">
      <c r="A886" s="29">
        <v>43138</v>
      </c>
      <c r="B886" s="28">
        <v>2.84</v>
      </c>
    </row>
    <row r="887" spans="1:2" x14ac:dyDescent="0.2">
      <c r="A887" s="29">
        <v>43139</v>
      </c>
      <c r="B887" s="28">
        <v>2.85</v>
      </c>
    </row>
    <row r="888" spans="1:2" x14ac:dyDescent="0.2">
      <c r="A888" s="29">
        <v>43140</v>
      </c>
      <c r="B888" s="28">
        <v>2.83</v>
      </c>
    </row>
    <row r="889" spans="1:2" x14ac:dyDescent="0.2">
      <c r="A889" s="29">
        <v>43143</v>
      </c>
      <c r="B889" s="28">
        <v>2.86</v>
      </c>
    </row>
    <row r="890" spans="1:2" x14ac:dyDescent="0.2">
      <c r="A890" s="29">
        <v>43144</v>
      </c>
      <c r="B890" s="28">
        <v>2.83</v>
      </c>
    </row>
    <row r="891" spans="1:2" x14ac:dyDescent="0.2">
      <c r="A891" s="29">
        <v>43145</v>
      </c>
      <c r="B891" s="28">
        <v>2.91</v>
      </c>
    </row>
    <row r="892" spans="1:2" x14ac:dyDescent="0.2">
      <c r="A892" s="29">
        <v>43146</v>
      </c>
      <c r="B892" s="28">
        <v>2.9</v>
      </c>
    </row>
    <row r="893" spans="1:2" x14ac:dyDescent="0.2">
      <c r="A893" s="29">
        <v>43147</v>
      </c>
      <c r="B893" s="28">
        <v>2.87</v>
      </c>
    </row>
    <row r="894" spans="1:2" x14ac:dyDescent="0.2">
      <c r="A894" s="29">
        <v>43151</v>
      </c>
      <c r="B894" s="28">
        <v>2.88</v>
      </c>
    </row>
    <row r="895" spans="1:2" x14ac:dyDescent="0.2">
      <c r="A895" s="29">
        <v>43152</v>
      </c>
      <c r="B895" s="28">
        <v>2.94</v>
      </c>
    </row>
    <row r="896" spans="1:2" x14ac:dyDescent="0.2">
      <c r="A896" s="29">
        <v>43153</v>
      </c>
      <c r="B896" s="28">
        <v>2.92</v>
      </c>
    </row>
    <row r="897" spans="1:2" x14ac:dyDescent="0.2">
      <c r="A897" s="29">
        <v>43154</v>
      </c>
      <c r="B897" s="28">
        <v>2.88</v>
      </c>
    </row>
    <row r="898" spans="1:2" x14ac:dyDescent="0.2">
      <c r="A898" s="29">
        <v>43157</v>
      </c>
      <c r="B898" s="28">
        <v>2.86</v>
      </c>
    </row>
    <row r="899" spans="1:2" x14ac:dyDescent="0.2">
      <c r="A899" s="29">
        <v>43158</v>
      </c>
      <c r="B899" s="28">
        <v>2.9</v>
      </c>
    </row>
    <row r="900" spans="1:2" x14ac:dyDescent="0.2">
      <c r="A900" s="29">
        <v>43159</v>
      </c>
      <c r="B900" s="28">
        <v>2.87</v>
      </c>
    </row>
    <row r="901" spans="1:2" x14ac:dyDescent="0.2">
      <c r="A901" s="29">
        <v>43160</v>
      </c>
      <c r="B901" s="28">
        <v>2.81</v>
      </c>
    </row>
    <row r="902" spans="1:2" x14ac:dyDescent="0.2">
      <c r="A902" s="29">
        <v>43161</v>
      </c>
      <c r="B902" s="28">
        <v>2.86</v>
      </c>
    </row>
    <row r="903" spans="1:2" x14ac:dyDescent="0.2">
      <c r="A903" s="29">
        <v>43164</v>
      </c>
      <c r="B903" s="28">
        <v>2.88</v>
      </c>
    </row>
    <row r="904" spans="1:2" x14ac:dyDescent="0.2">
      <c r="A904" s="29">
        <v>43165</v>
      </c>
      <c r="B904" s="28">
        <v>2.88</v>
      </c>
    </row>
    <row r="905" spans="1:2" x14ac:dyDescent="0.2">
      <c r="A905" s="29">
        <v>43166</v>
      </c>
      <c r="B905" s="28">
        <v>2.89</v>
      </c>
    </row>
    <row r="906" spans="1:2" x14ac:dyDescent="0.2">
      <c r="A906" s="29">
        <v>43167</v>
      </c>
      <c r="B906" s="28">
        <v>2.86</v>
      </c>
    </row>
    <row r="907" spans="1:2" x14ac:dyDescent="0.2">
      <c r="A907" s="29">
        <v>43168</v>
      </c>
      <c r="B907" s="28">
        <v>2.9</v>
      </c>
    </row>
    <row r="908" spans="1:2" x14ac:dyDescent="0.2">
      <c r="A908" s="29">
        <v>43171</v>
      </c>
      <c r="B908" s="28">
        <v>2.87</v>
      </c>
    </row>
    <row r="909" spans="1:2" x14ac:dyDescent="0.2">
      <c r="A909" s="29">
        <v>43172</v>
      </c>
      <c r="B909" s="28">
        <v>2.84</v>
      </c>
    </row>
    <row r="910" spans="1:2" x14ac:dyDescent="0.2">
      <c r="A910" s="29">
        <v>43173</v>
      </c>
      <c r="B910" s="28">
        <v>2.81</v>
      </c>
    </row>
    <row r="911" spans="1:2" x14ac:dyDescent="0.2">
      <c r="A911" s="29">
        <v>43174</v>
      </c>
      <c r="B911" s="28">
        <v>2.82</v>
      </c>
    </row>
    <row r="912" spans="1:2" x14ac:dyDescent="0.2">
      <c r="A912" s="29">
        <v>43175</v>
      </c>
      <c r="B912" s="28">
        <v>2.85</v>
      </c>
    </row>
    <row r="913" spans="1:2" x14ac:dyDescent="0.2">
      <c r="A913" s="29">
        <v>43178</v>
      </c>
      <c r="B913" s="28">
        <v>2.85</v>
      </c>
    </row>
    <row r="914" spans="1:2" x14ac:dyDescent="0.2">
      <c r="A914" s="29">
        <v>43179</v>
      </c>
      <c r="B914" s="28">
        <v>2.89</v>
      </c>
    </row>
    <row r="915" spans="1:2" x14ac:dyDescent="0.2">
      <c r="A915" s="29">
        <v>43180</v>
      </c>
      <c r="B915" s="28">
        <v>2.89</v>
      </c>
    </row>
    <row r="916" spans="1:2" x14ac:dyDescent="0.2">
      <c r="A916" s="29">
        <v>43181</v>
      </c>
      <c r="B916" s="28">
        <v>2.83</v>
      </c>
    </row>
    <row r="917" spans="1:2" x14ac:dyDescent="0.2">
      <c r="A917" s="29">
        <v>43182</v>
      </c>
      <c r="B917" s="28">
        <v>2.82</v>
      </c>
    </row>
    <row r="918" spans="1:2" x14ac:dyDescent="0.2">
      <c r="A918" s="29">
        <v>43185</v>
      </c>
      <c r="B918" s="28">
        <v>2.85</v>
      </c>
    </row>
    <row r="919" spans="1:2" x14ac:dyDescent="0.2">
      <c r="A919" s="29">
        <v>43186</v>
      </c>
      <c r="B919" s="28">
        <v>2.78</v>
      </c>
    </row>
    <row r="920" spans="1:2" x14ac:dyDescent="0.2">
      <c r="A920" s="29">
        <v>43187</v>
      </c>
      <c r="B920" s="28">
        <v>2.77</v>
      </c>
    </row>
    <row r="921" spans="1:2" x14ac:dyDescent="0.2">
      <c r="A921" s="29">
        <v>43188</v>
      </c>
      <c r="B921" s="28">
        <v>2.74</v>
      </c>
    </row>
    <row r="922" spans="1:2" x14ac:dyDescent="0.2">
      <c r="A922" s="29">
        <v>43192</v>
      </c>
      <c r="B922" s="28">
        <v>2.73</v>
      </c>
    </row>
    <row r="923" spans="1:2" x14ac:dyDescent="0.2">
      <c r="A923" s="29">
        <v>43193</v>
      </c>
      <c r="B923" s="28">
        <v>2.79</v>
      </c>
    </row>
    <row r="924" spans="1:2" x14ac:dyDescent="0.2">
      <c r="A924" s="29">
        <v>43194</v>
      </c>
      <c r="B924" s="28">
        <v>2.79</v>
      </c>
    </row>
    <row r="925" spans="1:2" x14ac:dyDescent="0.2">
      <c r="A925" s="29">
        <v>43195</v>
      </c>
      <c r="B925" s="28">
        <v>2.83</v>
      </c>
    </row>
    <row r="926" spans="1:2" x14ac:dyDescent="0.2">
      <c r="A926" s="29">
        <v>43196</v>
      </c>
      <c r="B926" s="28">
        <v>2.77</v>
      </c>
    </row>
    <row r="927" spans="1:2" x14ac:dyDescent="0.2">
      <c r="A927" s="29">
        <v>43199</v>
      </c>
      <c r="B927" s="28">
        <v>2.78</v>
      </c>
    </row>
    <row r="928" spans="1:2" x14ac:dyDescent="0.2">
      <c r="A928" s="29">
        <v>43200</v>
      </c>
      <c r="B928" s="28">
        <v>2.8</v>
      </c>
    </row>
    <row r="929" spans="1:2" x14ac:dyDescent="0.2">
      <c r="A929" s="29">
        <v>43201</v>
      </c>
      <c r="B929" s="28">
        <v>2.79</v>
      </c>
    </row>
    <row r="930" spans="1:2" x14ac:dyDescent="0.2">
      <c r="A930" s="29">
        <v>43202</v>
      </c>
      <c r="B930" s="28">
        <v>2.83</v>
      </c>
    </row>
    <row r="931" spans="1:2" x14ac:dyDescent="0.2">
      <c r="A931" s="29">
        <v>43203</v>
      </c>
      <c r="B931" s="28">
        <v>2.82</v>
      </c>
    </row>
    <row r="932" spans="1:2" x14ac:dyDescent="0.2">
      <c r="A932" s="29">
        <v>43206</v>
      </c>
      <c r="B932" s="28">
        <v>2.83</v>
      </c>
    </row>
    <row r="933" spans="1:2" x14ac:dyDescent="0.2">
      <c r="A933" s="29">
        <v>43207</v>
      </c>
      <c r="B933" s="28">
        <v>2.82</v>
      </c>
    </row>
    <row r="934" spans="1:2" x14ac:dyDescent="0.2">
      <c r="A934" s="29">
        <v>43208</v>
      </c>
      <c r="B934" s="28">
        <v>2.87</v>
      </c>
    </row>
    <row r="935" spans="1:2" x14ac:dyDescent="0.2">
      <c r="A935" s="29">
        <v>43209</v>
      </c>
      <c r="B935" s="28">
        <v>2.92</v>
      </c>
    </row>
    <row r="936" spans="1:2" x14ac:dyDescent="0.2">
      <c r="A936" s="29">
        <v>43210</v>
      </c>
      <c r="B936" s="28">
        <v>2.96</v>
      </c>
    </row>
    <row r="937" spans="1:2" x14ac:dyDescent="0.2">
      <c r="A937" s="29">
        <v>43213</v>
      </c>
      <c r="B937" s="28">
        <v>2.98</v>
      </c>
    </row>
    <row r="938" spans="1:2" x14ac:dyDescent="0.2">
      <c r="A938" s="29">
        <v>43214</v>
      </c>
      <c r="B938" s="28">
        <v>3</v>
      </c>
    </row>
    <row r="939" spans="1:2" x14ac:dyDescent="0.2">
      <c r="A939" s="29">
        <v>43215</v>
      </c>
      <c r="B939" s="28">
        <v>3.03</v>
      </c>
    </row>
    <row r="940" spans="1:2" x14ac:dyDescent="0.2">
      <c r="A940" s="29">
        <v>43216</v>
      </c>
      <c r="B940" s="28">
        <v>3</v>
      </c>
    </row>
    <row r="941" spans="1:2" x14ac:dyDescent="0.2">
      <c r="A941" s="29">
        <v>43217</v>
      </c>
      <c r="B941" s="28">
        <v>2.96</v>
      </c>
    </row>
    <row r="942" spans="1:2" x14ac:dyDescent="0.2">
      <c r="A942" s="29">
        <v>43220</v>
      </c>
      <c r="B942" s="28">
        <v>2.95</v>
      </c>
    </row>
    <row r="943" spans="1:2" x14ac:dyDescent="0.2">
      <c r="A943" s="29">
        <v>43221</v>
      </c>
      <c r="B943" s="28">
        <v>2.97</v>
      </c>
    </row>
    <row r="944" spans="1:2" x14ac:dyDescent="0.2">
      <c r="A944" s="29">
        <v>43222</v>
      </c>
      <c r="B944" s="28">
        <v>2.97</v>
      </c>
    </row>
    <row r="945" spans="1:2" x14ac:dyDescent="0.2">
      <c r="A945" s="29">
        <v>43223</v>
      </c>
      <c r="B945" s="28">
        <v>2.94</v>
      </c>
    </row>
    <row r="946" spans="1:2" x14ac:dyDescent="0.2">
      <c r="A946" s="29">
        <v>43224</v>
      </c>
      <c r="B946" s="28">
        <v>2.95</v>
      </c>
    </row>
    <row r="947" spans="1:2" x14ac:dyDescent="0.2">
      <c r="A947" s="29">
        <v>43227</v>
      </c>
      <c r="B947" s="28">
        <v>2.95</v>
      </c>
    </row>
    <row r="948" spans="1:2" x14ac:dyDescent="0.2">
      <c r="A948" s="29">
        <v>43228</v>
      </c>
      <c r="B948" s="28">
        <v>2.97</v>
      </c>
    </row>
    <row r="949" spans="1:2" x14ac:dyDescent="0.2">
      <c r="A949" s="29">
        <v>43229</v>
      </c>
      <c r="B949" s="28">
        <v>3</v>
      </c>
    </row>
    <row r="950" spans="1:2" x14ac:dyDescent="0.2">
      <c r="A950" s="29">
        <v>43230</v>
      </c>
      <c r="B950" s="28">
        <v>2.97</v>
      </c>
    </row>
    <row r="951" spans="1:2" x14ac:dyDescent="0.2">
      <c r="A951" s="29">
        <v>43231</v>
      </c>
      <c r="B951" s="28">
        <v>2.97</v>
      </c>
    </row>
    <row r="952" spans="1:2" x14ac:dyDescent="0.2">
      <c r="A952" s="29">
        <v>43234</v>
      </c>
      <c r="B952" s="28">
        <v>3</v>
      </c>
    </row>
    <row r="953" spans="1:2" x14ac:dyDescent="0.2">
      <c r="A953" s="29">
        <v>43235</v>
      </c>
      <c r="B953" s="28">
        <v>3.08</v>
      </c>
    </row>
    <row r="954" spans="1:2" x14ac:dyDescent="0.2">
      <c r="A954" s="29">
        <v>43236</v>
      </c>
      <c r="B954" s="28">
        <v>3.09</v>
      </c>
    </row>
    <row r="955" spans="1:2" x14ac:dyDescent="0.2">
      <c r="A955" s="29">
        <v>43237</v>
      </c>
      <c r="B955" s="28">
        <v>3.11</v>
      </c>
    </row>
    <row r="956" spans="1:2" x14ac:dyDescent="0.2">
      <c r="A956" s="29">
        <v>43238</v>
      </c>
      <c r="B956" s="28">
        <v>3.06</v>
      </c>
    </row>
    <row r="957" spans="1:2" x14ac:dyDescent="0.2">
      <c r="A957" s="29">
        <v>43241</v>
      </c>
      <c r="B957" s="28">
        <v>3.06</v>
      </c>
    </row>
    <row r="958" spans="1:2" x14ac:dyDescent="0.2">
      <c r="A958" s="29">
        <v>43242</v>
      </c>
      <c r="B958" s="28">
        <v>3.06</v>
      </c>
    </row>
    <row r="959" spans="1:2" x14ac:dyDescent="0.2">
      <c r="A959" s="29">
        <v>43243</v>
      </c>
      <c r="B959" s="28">
        <v>3.01</v>
      </c>
    </row>
    <row r="960" spans="1:2" x14ac:dyDescent="0.2">
      <c r="A960" s="29">
        <v>43244</v>
      </c>
      <c r="B960" s="28">
        <v>2.98</v>
      </c>
    </row>
    <row r="961" spans="1:2" x14ac:dyDescent="0.2">
      <c r="A961" s="29">
        <v>43245</v>
      </c>
      <c r="B961" s="28">
        <v>2.93</v>
      </c>
    </row>
    <row r="962" spans="1:2" x14ac:dyDescent="0.2">
      <c r="A962" s="29">
        <v>43249</v>
      </c>
      <c r="B962" s="28">
        <v>2.77</v>
      </c>
    </row>
    <row r="963" spans="1:2" x14ac:dyDescent="0.2">
      <c r="A963" s="29">
        <v>43250</v>
      </c>
      <c r="B963" s="28">
        <v>2.84</v>
      </c>
    </row>
    <row r="964" spans="1:2" x14ac:dyDescent="0.2">
      <c r="A964" s="29">
        <v>43251</v>
      </c>
      <c r="B964" s="28">
        <v>2.83</v>
      </c>
    </row>
    <row r="965" spans="1:2" x14ac:dyDescent="0.2">
      <c r="A965" s="29">
        <v>43252</v>
      </c>
      <c r="B965" s="28">
        <v>2.89</v>
      </c>
    </row>
    <row r="966" spans="1:2" x14ac:dyDescent="0.2">
      <c r="A966" s="29">
        <v>43255</v>
      </c>
      <c r="B966" s="28">
        <v>2.94</v>
      </c>
    </row>
    <row r="967" spans="1:2" x14ac:dyDescent="0.2">
      <c r="A967" s="29">
        <v>43256</v>
      </c>
      <c r="B967" s="28">
        <v>2.92</v>
      </c>
    </row>
    <row r="968" spans="1:2" x14ac:dyDescent="0.2">
      <c r="A968" s="29">
        <v>43257</v>
      </c>
      <c r="B968" s="28">
        <v>2.97</v>
      </c>
    </row>
    <row r="969" spans="1:2" x14ac:dyDescent="0.2">
      <c r="A969" s="29">
        <v>43258</v>
      </c>
      <c r="B969" s="28">
        <v>2.93</v>
      </c>
    </row>
    <row r="970" spans="1:2" x14ac:dyDescent="0.2">
      <c r="A970" s="29">
        <v>43259</v>
      </c>
      <c r="B970" s="28">
        <v>2.93</v>
      </c>
    </row>
    <row r="971" spans="1:2" x14ac:dyDescent="0.2">
      <c r="A971" s="29">
        <v>43262</v>
      </c>
      <c r="B971" s="28">
        <v>2.96</v>
      </c>
    </row>
    <row r="972" spans="1:2" x14ac:dyDescent="0.2">
      <c r="A972" s="29">
        <v>43263</v>
      </c>
      <c r="B972" s="28">
        <v>2.96</v>
      </c>
    </row>
    <row r="973" spans="1:2" x14ac:dyDescent="0.2">
      <c r="A973" s="29">
        <v>43264</v>
      </c>
      <c r="B973" s="28">
        <v>2.98</v>
      </c>
    </row>
    <row r="974" spans="1:2" x14ac:dyDescent="0.2">
      <c r="A974" s="29">
        <v>43265</v>
      </c>
      <c r="B974" s="28">
        <v>2.94</v>
      </c>
    </row>
    <row r="975" spans="1:2" x14ac:dyDescent="0.2">
      <c r="A975" s="29">
        <v>43266</v>
      </c>
      <c r="B975" s="28">
        <v>2.93</v>
      </c>
    </row>
    <row r="976" spans="1:2" x14ac:dyDescent="0.2">
      <c r="A976" s="29">
        <v>43269</v>
      </c>
      <c r="B976" s="28">
        <v>2.92</v>
      </c>
    </row>
    <row r="977" spans="1:2" x14ac:dyDescent="0.2">
      <c r="A977" s="29">
        <v>43270</v>
      </c>
      <c r="B977" s="28">
        <v>2.89</v>
      </c>
    </row>
    <row r="978" spans="1:2" x14ac:dyDescent="0.2">
      <c r="A978" s="29">
        <v>43271</v>
      </c>
      <c r="B978" s="28">
        <v>2.93</v>
      </c>
    </row>
    <row r="979" spans="1:2" x14ac:dyDescent="0.2">
      <c r="A979" s="29">
        <v>43272</v>
      </c>
      <c r="B979" s="28">
        <v>2.9</v>
      </c>
    </row>
    <row r="980" spans="1:2" x14ac:dyDescent="0.2">
      <c r="A980" s="29">
        <v>43273</v>
      </c>
      <c r="B980" s="28">
        <v>2.9</v>
      </c>
    </row>
    <row r="981" spans="1:2" x14ac:dyDescent="0.2">
      <c r="A981" s="29">
        <v>43276</v>
      </c>
      <c r="B981" s="28">
        <v>2.87</v>
      </c>
    </row>
    <row r="982" spans="1:2" x14ac:dyDescent="0.2">
      <c r="A982" s="29">
        <v>43277</v>
      </c>
      <c r="B982" s="28">
        <v>2.88</v>
      </c>
    </row>
    <row r="983" spans="1:2" x14ac:dyDescent="0.2">
      <c r="A983" s="29">
        <v>43278</v>
      </c>
      <c r="B983" s="28">
        <v>2.83</v>
      </c>
    </row>
    <row r="984" spans="1:2" x14ac:dyDescent="0.2">
      <c r="A984" s="29">
        <v>43279</v>
      </c>
      <c r="B984" s="28">
        <v>2.84</v>
      </c>
    </row>
    <row r="985" spans="1:2" x14ac:dyDescent="0.2">
      <c r="A985" s="29">
        <v>43280</v>
      </c>
      <c r="B985" s="28">
        <v>2.85</v>
      </c>
    </row>
    <row r="986" spans="1:2" x14ac:dyDescent="0.2">
      <c r="A986" s="29">
        <v>43283</v>
      </c>
      <c r="B986" s="28">
        <v>2.87</v>
      </c>
    </row>
    <row r="987" spans="1:2" x14ac:dyDescent="0.2">
      <c r="A987" s="29">
        <v>43284</v>
      </c>
      <c r="B987" s="28">
        <v>2.83</v>
      </c>
    </row>
    <row r="988" spans="1:2" x14ac:dyDescent="0.2">
      <c r="A988" s="29">
        <v>43286</v>
      </c>
      <c r="B988" s="28">
        <v>2.84</v>
      </c>
    </row>
    <row r="989" spans="1:2" x14ac:dyDescent="0.2">
      <c r="A989" s="29">
        <v>43287</v>
      </c>
      <c r="B989" s="28">
        <v>2.82</v>
      </c>
    </row>
    <row r="990" spans="1:2" x14ac:dyDescent="0.2">
      <c r="A990" s="29">
        <v>43290</v>
      </c>
      <c r="B990" s="28">
        <v>2.86</v>
      </c>
    </row>
    <row r="991" spans="1:2" x14ac:dyDescent="0.2">
      <c r="A991" s="29">
        <v>43291</v>
      </c>
      <c r="B991" s="28">
        <v>2.87</v>
      </c>
    </row>
    <row r="992" spans="1:2" x14ac:dyDescent="0.2">
      <c r="A992" s="29">
        <v>43292</v>
      </c>
      <c r="B992" s="28">
        <v>2.85</v>
      </c>
    </row>
    <row r="993" spans="1:2" x14ac:dyDescent="0.2">
      <c r="A993" s="29">
        <v>43293</v>
      </c>
      <c r="B993" s="28">
        <v>2.85</v>
      </c>
    </row>
    <row r="994" spans="1:2" x14ac:dyDescent="0.2">
      <c r="A994" s="29">
        <v>43294</v>
      </c>
      <c r="B994" s="28">
        <v>2.83</v>
      </c>
    </row>
    <row r="995" spans="1:2" x14ac:dyDescent="0.2">
      <c r="A995" s="29">
        <v>43297</v>
      </c>
      <c r="B995" s="28">
        <v>2.85</v>
      </c>
    </row>
    <row r="996" spans="1:2" x14ac:dyDescent="0.2">
      <c r="A996" s="29">
        <v>43298</v>
      </c>
      <c r="B996" s="28">
        <v>2.86</v>
      </c>
    </row>
    <row r="997" spans="1:2" x14ac:dyDescent="0.2">
      <c r="A997" s="29">
        <v>43299</v>
      </c>
      <c r="B997" s="28">
        <v>2.88</v>
      </c>
    </row>
    <row r="998" spans="1:2" x14ac:dyDescent="0.2">
      <c r="A998" s="29">
        <v>43300</v>
      </c>
      <c r="B998" s="28">
        <v>2.84</v>
      </c>
    </row>
    <row r="999" spans="1:2" x14ac:dyDescent="0.2">
      <c r="A999" s="29">
        <v>43301</v>
      </c>
      <c r="B999" s="28">
        <v>2.89</v>
      </c>
    </row>
    <row r="1000" spans="1:2" x14ac:dyDescent="0.2">
      <c r="A1000" s="29">
        <v>43304</v>
      </c>
      <c r="B1000" s="28">
        <v>2.96</v>
      </c>
    </row>
    <row r="1001" spans="1:2" x14ac:dyDescent="0.2">
      <c r="A1001" s="29">
        <v>43305</v>
      </c>
      <c r="B1001" s="28">
        <v>2.95</v>
      </c>
    </row>
    <row r="1002" spans="1:2" x14ac:dyDescent="0.2">
      <c r="A1002" s="29">
        <v>43306</v>
      </c>
      <c r="B1002" s="28">
        <v>2.94</v>
      </c>
    </row>
    <row r="1003" spans="1:2" x14ac:dyDescent="0.2">
      <c r="A1003" s="29">
        <v>43307</v>
      </c>
      <c r="B1003" s="28">
        <v>2.98</v>
      </c>
    </row>
    <row r="1004" spans="1:2" x14ac:dyDescent="0.2">
      <c r="A1004" s="29">
        <v>43308</v>
      </c>
      <c r="B1004" s="28">
        <v>2.96</v>
      </c>
    </row>
    <row r="1005" spans="1:2" x14ac:dyDescent="0.2">
      <c r="A1005" s="29">
        <v>43311</v>
      </c>
      <c r="B1005" s="28">
        <v>2.98</v>
      </c>
    </row>
    <row r="1006" spans="1:2" x14ac:dyDescent="0.2">
      <c r="A1006" s="29">
        <v>43312</v>
      </c>
      <c r="B1006" s="28">
        <v>2.96</v>
      </c>
    </row>
    <row r="1007" spans="1:2" x14ac:dyDescent="0.2">
      <c r="A1007" s="29">
        <v>43313</v>
      </c>
      <c r="B1007" s="28">
        <v>3</v>
      </c>
    </row>
    <row r="1008" spans="1:2" x14ac:dyDescent="0.2">
      <c r="A1008" s="29">
        <v>43314</v>
      </c>
      <c r="B1008" s="28">
        <v>2.98</v>
      </c>
    </row>
    <row r="1009" spans="1:2" x14ac:dyDescent="0.2">
      <c r="A1009" s="29">
        <v>43315</v>
      </c>
      <c r="B1009" s="28">
        <v>2.95</v>
      </c>
    </row>
    <row r="1010" spans="1:2" x14ac:dyDescent="0.2">
      <c r="A1010" s="29">
        <v>43318</v>
      </c>
      <c r="B1010" s="28">
        <v>2.94</v>
      </c>
    </row>
    <row r="1011" spans="1:2" x14ac:dyDescent="0.2">
      <c r="A1011" s="29">
        <v>43319</v>
      </c>
      <c r="B1011" s="28">
        <v>2.98</v>
      </c>
    </row>
    <row r="1012" spans="1:2" x14ac:dyDescent="0.2">
      <c r="A1012" s="29">
        <v>43320</v>
      </c>
      <c r="B1012" s="28">
        <v>2.96</v>
      </c>
    </row>
    <row r="1013" spans="1:2" x14ac:dyDescent="0.2">
      <c r="A1013" s="29">
        <v>43321</v>
      </c>
      <c r="B1013" s="28">
        <v>2.93</v>
      </c>
    </row>
    <row r="1014" spans="1:2" x14ac:dyDescent="0.2">
      <c r="A1014" s="29">
        <v>43322</v>
      </c>
      <c r="B1014" s="28">
        <v>2.87</v>
      </c>
    </row>
    <row r="1015" spans="1:2" x14ac:dyDescent="0.2">
      <c r="A1015" s="29">
        <v>43325</v>
      </c>
      <c r="B1015" s="28">
        <v>2.88</v>
      </c>
    </row>
    <row r="1016" spans="1:2" x14ac:dyDescent="0.2">
      <c r="A1016" s="29">
        <v>43326</v>
      </c>
      <c r="B1016" s="28">
        <v>2.89</v>
      </c>
    </row>
    <row r="1017" spans="1:2" x14ac:dyDescent="0.2">
      <c r="A1017" s="29">
        <v>43327</v>
      </c>
      <c r="B1017" s="28">
        <v>2.86</v>
      </c>
    </row>
    <row r="1018" spans="1:2" x14ac:dyDescent="0.2">
      <c r="A1018" s="29">
        <v>43328</v>
      </c>
      <c r="B1018" s="28">
        <v>2.87</v>
      </c>
    </row>
    <row r="1019" spans="1:2" x14ac:dyDescent="0.2">
      <c r="A1019" s="29">
        <v>43329</v>
      </c>
      <c r="B1019" s="28">
        <v>2.87</v>
      </c>
    </row>
    <row r="1020" spans="1:2" x14ac:dyDescent="0.2">
      <c r="A1020" s="29">
        <v>43332</v>
      </c>
      <c r="B1020" s="28">
        <v>2.82</v>
      </c>
    </row>
    <row r="1021" spans="1:2" x14ac:dyDescent="0.2">
      <c r="A1021" s="29">
        <v>43333</v>
      </c>
      <c r="B1021" s="28">
        <v>2.85</v>
      </c>
    </row>
    <row r="1022" spans="1:2" x14ac:dyDescent="0.2">
      <c r="A1022" s="29">
        <v>43334</v>
      </c>
      <c r="B1022" s="28">
        <v>2.82</v>
      </c>
    </row>
    <row r="1023" spans="1:2" x14ac:dyDescent="0.2">
      <c r="A1023" s="29">
        <v>43335</v>
      </c>
      <c r="B1023" s="28">
        <v>2.82</v>
      </c>
    </row>
    <row r="1024" spans="1:2" x14ac:dyDescent="0.2">
      <c r="A1024" s="29">
        <v>43336</v>
      </c>
      <c r="B1024" s="28">
        <v>2.82</v>
      </c>
    </row>
    <row r="1025" spans="1:2" x14ac:dyDescent="0.2">
      <c r="A1025" s="29">
        <v>43339</v>
      </c>
      <c r="B1025" s="28">
        <v>2.85</v>
      </c>
    </row>
    <row r="1026" spans="1:2" x14ac:dyDescent="0.2">
      <c r="A1026" s="29">
        <v>43340</v>
      </c>
      <c r="B1026" s="28">
        <v>2.88</v>
      </c>
    </row>
    <row r="1027" spans="1:2" x14ac:dyDescent="0.2">
      <c r="A1027" s="29">
        <v>43341</v>
      </c>
      <c r="B1027" s="28">
        <v>2.89</v>
      </c>
    </row>
    <row r="1028" spans="1:2" x14ac:dyDescent="0.2">
      <c r="A1028" s="29">
        <v>43342</v>
      </c>
      <c r="B1028" s="28">
        <v>2.86</v>
      </c>
    </row>
    <row r="1029" spans="1:2" x14ac:dyDescent="0.2">
      <c r="A1029" s="29">
        <v>43343</v>
      </c>
      <c r="B1029" s="28">
        <v>2.86</v>
      </c>
    </row>
    <row r="1030" spans="1:2" x14ac:dyDescent="0.2">
      <c r="A1030" s="29">
        <v>43347</v>
      </c>
      <c r="B1030" s="28">
        <v>2.9</v>
      </c>
    </row>
    <row r="1031" spans="1:2" x14ac:dyDescent="0.2">
      <c r="A1031" s="29">
        <v>43348</v>
      </c>
      <c r="B1031" s="28">
        <v>2.9</v>
      </c>
    </row>
    <row r="1032" spans="1:2" x14ac:dyDescent="0.2">
      <c r="A1032" s="29">
        <v>43349</v>
      </c>
      <c r="B1032" s="28">
        <v>2.88</v>
      </c>
    </row>
    <row r="1033" spans="1:2" x14ac:dyDescent="0.2">
      <c r="A1033" s="29">
        <v>43350</v>
      </c>
      <c r="B1033" s="28">
        <v>2.94</v>
      </c>
    </row>
    <row r="1034" spans="1:2" x14ac:dyDescent="0.2">
      <c r="A1034" s="29">
        <v>43353</v>
      </c>
      <c r="B1034" s="28">
        <v>2.94</v>
      </c>
    </row>
    <row r="1035" spans="1:2" x14ac:dyDescent="0.2">
      <c r="A1035" s="29">
        <v>43354</v>
      </c>
      <c r="B1035" s="28">
        <v>2.98</v>
      </c>
    </row>
    <row r="1036" spans="1:2" x14ac:dyDescent="0.2">
      <c r="A1036" s="29">
        <v>43355</v>
      </c>
      <c r="B1036" s="28">
        <v>2.97</v>
      </c>
    </row>
    <row r="1037" spans="1:2" x14ac:dyDescent="0.2">
      <c r="A1037" s="29">
        <v>43356</v>
      </c>
      <c r="B1037" s="28">
        <v>2.97</v>
      </c>
    </row>
    <row r="1038" spans="1:2" x14ac:dyDescent="0.2">
      <c r="A1038" s="29">
        <v>43357</v>
      </c>
      <c r="B1038" s="28">
        <v>2.99</v>
      </c>
    </row>
    <row r="1039" spans="1:2" x14ac:dyDescent="0.2">
      <c r="A1039" s="29">
        <v>43360</v>
      </c>
      <c r="B1039" s="28">
        <v>2.99</v>
      </c>
    </row>
    <row r="1040" spans="1:2" x14ac:dyDescent="0.2">
      <c r="A1040" s="29">
        <v>43361</v>
      </c>
      <c r="B1040" s="28">
        <v>3.05</v>
      </c>
    </row>
    <row r="1041" spans="1:2" x14ac:dyDescent="0.2">
      <c r="A1041" s="29">
        <v>43362</v>
      </c>
      <c r="B1041" s="28">
        <v>3.08</v>
      </c>
    </row>
    <row r="1042" spans="1:2" x14ac:dyDescent="0.2">
      <c r="A1042" s="29">
        <v>43363</v>
      </c>
      <c r="B1042" s="28">
        <v>3.07</v>
      </c>
    </row>
    <row r="1043" spans="1:2" x14ac:dyDescent="0.2">
      <c r="A1043" s="29">
        <v>43364</v>
      </c>
      <c r="B1043" s="28">
        <v>3.07</v>
      </c>
    </row>
    <row r="1044" spans="1:2" x14ac:dyDescent="0.2">
      <c r="A1044" s="29">
        <v>43367</v>
      </c>
      <c r="B1044" s="28">
        <v>3.08</v>
      </c>
    </row>
    <row r="1045" spans="1:2" x14ac:dyDescent="0.2">
      <c r="A1045" s="29">
        <v>43368</v>
      </c>
      <c r="B1045" s="28">
        <v>3.1</v>
      </c>
    </row>
    <row r="1046" spans="1:2" x14ac:dyDescent="0.2">
      <c r="A1046" s="29">
        <v>43369</v>
      </c>
      <c r="B1046" s="28">
        <v>3.06</v>
      </c>
    </row>
    <row r="1047" spans="1:2" x14ac:dyDescent="0.2">
      <c r="A1047" s="29">
        <v>43370</v>
      </c>
      <c r="B1047" s="28">
        <v>3.06</v>
      </c>
    </row>
    <row r="1048" spans="1:2" x14ac:dyDescent="0.2">
      <c r="A1048" s="29">
        <v>43371</v>
      </c>
      <c r="B1048" s="28">
        <v>3.05</v>
      </c>
    </row>
    <row r="1049" spans="1:2" x14ac:dyDescent="0.2">
      <c r="A1049" s="29">
        <v>43374</v>
      </c>
      <c r="B1049" s="28">
        <v>3.09</v>
      </c>
    </row>
    <row r="1050" spans="1:2" x14ac:dyDescent="0.2">
      <c r="A1050" s="29">
        <v>43375</v>
      </c>
      <c r="B1050" s="28">
        <v>3.05</v>
      </c>
    </row>
    <row r="1051" spans="1:2" x14ac:dyDescent="0.2">
      <c r="A1051" s="29">
        <v>43376</v>
      </c>
      <c r="B1051" s="28">
        <v>3.15</v>
      </c>
    </row>
    <row r="1052" spans="1:2" x14ac:dyDescent="0.2">
      <c r="A1052" s="29">
        <v>43377</v>
      </c>
      <c r="B1052" s="28">
        <v>3.19</v>
      </c>
    </row>
    <row r="1053" spans="1:2" x14ac:dyDescent="0.2">
      <c r="A1053" s="29">
        <v>43378</v>
      </c>
      <c r="B1053" s="28">
        <v>3.23</v>
      </c>
    </row>
    <row r="1054" spans="1:2" x14ac:dyDescent="0.2">
      <c r="A1054" s="29">
        <v>43382</v>
      </c>
      <c r="B1054" s="28">
        <v>3.21</v>
      </c>
    </row>
    <row r="1055" spans="1:2" x14ac:dyDescent="0.2">
      <c r="A1055" s="29">
        <v>43383</v>
      </c>
      <c r="B1055" s="28">
        <v>3.22</v>
      </c>
    </row>
    <row r="1056" spans="1:2" x14ac:dyDescent="0.2">
      <c r="A1056" s="29">
        <v>43384</v>
      </c>
      <c r="B1056" s="28">
        <v>3.14</v>
      </c>
    </row>
    <row r="1057" spans="1:2" x14ac:dyDescent="0.2">
      <c r="A1057" s="29">
        <v>43385</v>
      </c>
      <c r="B1057" s="28">
        <v>3.15</v>
      </c>
    </row>
    <row r="1058" spans="1:2" x14ac:dyDescent="0.2">
      <c r="A1058" s="29">
        <v>43388</v>
      </c>
      <c r="B1058" s="28">
        <v>3.16</v>
      </c>
    </row>
    <row r="1059" spans="1:2" x14ac:dyDescent="0.2">
      <c r="A1059" s="29">
        <v>43389</v>
      </c>
      <c r="B1059" s="28">
        <v>3.16</v>
      </c>
    </row>
    <row r="1060" spans="1:2" x14ac:dyDescent="0.2">
      <c r="A1060" s="29">
        <v>43390</v>
      </c>
      <c r="B1060" s="28">
        <v>3.19</v>
      </c>
    </row>
    <row r="1061" spans="1:2" x14ac:dyDescent="0.2">
      <c r="A1061" s="29">
        <v>43391</v>
      </c>
      <c r="B1061" s="28">
        <v>3.17</v>
      </c>
    </row>
    <row r="1062" spans="1:2" x14ac:dyDescent="0.2">
      <c r="A1062" s="29">
        <v>43392</v>
      </c>
      <c r="B1062" s="28">
        <v>3.2</v>
      </c>
    </row>
    <row r="1063" spans="1:2" x14ac:dyDescent="0.2">
      <c r="A1063" s="29">
        <v>43395</v>
      </c>
      <c r="B1063" s="28">
        <v>3.2</v>
      </c>
    </row>
    <row r="1064" spans="1:2" x14ac:dyDescent="0.2">
      <c r="A1064" s="29">
        <v>43396</v>
      </c>
      <c r="B1064" s="28">
        <v>3.17</v>
      </c>
    </row>
    <row r="1065" spans="1:2" x14ac:dyDescent="0.2">
      <c r="A1065" s="29">
        <v>43397</v>
      </c>
      <c r="B1065" s="28">
        <v>3.1</v>
      </c>
    </row>
    <row r="1066" spans="1:2" x14ac:dyDescent="0.2">
      <c r="A1066" s="29">
        <v>43398</v>
      </c>
      <c r="B1066" s="28">
        <v>3.14</v>
      </c>
    </row>
    <row r="1067" spans="1:2" x14ac:dyDescent="0.2">
      <c r="A1067" s="29">
        <v>43399</v>
      </c>
      <c r="B1067" s="28">
        <v>3.08</v>
      </c>
    </row>
    <row r="1068" spans="1:2" x14ac:dyDescent="0.2">
      <c r="A1068" s="29">
        <v>43402</v>
      </c>
      <c r="B1068" s="28">
        <v>3.08</v>
      </c>
    </row>
    <row r="1069" spans="1:2" x14ac:dyDescent="0.2">
      <c r="A1069" s="29">
        <v>43403</v>
      </c>
      <c r="B1069" s="28">
        <v>3.12</v>
      </c>
    </row>
    <row r="1070" spans="1:2" x14ac:dyDescent="0.2">
      <c r="A1070" s="29">
        <v>43404</v>
      </c>
      <c r="B1070" s="28">
        <v>3.15</v>
      </c>
    </row>
    <row r="1071" spans="1:2" x14ac:dyDescent="0.2">
      <c r="A1071" s="29">
        <v>43405</v>
      </c>
      <c r="B1071" s="28">
        <v>3.14</v>
      </c>
    </row>
    <row r="1072" spans="1:2" x14ac:dyDescent="0.2">
      <c r="A1072" s="29">
        <v>43406</v>
      </c>
      <c r="B1072" s="28">
        <v>3.22</v>
      </c>
    </row>
    <row r="1073" spans="1:2" x14ac:dyDescent="0.2">
      <c r="A1073" s="29">
        <v>43409</v>
      </c>
      <c r="B1073" s="28">
        <v>3.2</v>
      </c>
    </row>
    <row r="1074" spans="1:2" x14ac:dyDescent="0.2">
      <c r="A1074" s="29">
        <v>43410</v>
      </c>
      <c r="B1074" s="28">
        <v>3.22</v>
      </c>
    </row>
    <row r="1075" spans="1:2" x14ac:dyDescent="0.2">
      <c r="A1075" s="29">
        <v>43411</v>
      </c>
      <c r="B1075" s="28">
        <v>3.22</v>
      </c>
    </row>
    <row r="1076" spans="1:2" x14ac:dyDescent="0.2">
      <c r="A1076" s="29">
        <v>43412</v>
      </c>
      <c r="B1076" s="28">
        <v>3.24</v>
      </c>
    </row>
    <row r="1077" spans="1:2" x14ac:dyDescent="0.2">
      <c r="A1077" s="29">
        <v>43413</v>
      </c>
      <c r="B1077" s="28">
        <v>3.19</v>
      </c>
    </row>
    <row r="1078" spans="1:2" x14ac:dyDescent="0.2">
      <c r="A1078" s="29">
        <v>43417</v>
      </c>
      <c r="B1078" s="28">
        <v>3.14</v>
      </c>
    </row>
    <row r="1079" spans="1:2" x14ac:dyDescent="0.2">
      <c r="A1079" s="29">
        <v>43418</v>
      </c>
      <c r="B1079" s="28">
        <v>3.12</v>
      </c>
    </row>
    <row r="1080" spans="1:2" x14ac:dyDescent="0.2">
      <c r="A1080" s="29">
        <v>43419</v>
      </c>
      <c r="B1080" s="28">
        <v>3.11</v>
      </c>
    </row>
    <row r="1081" spans="1:2" x14ac:dyDescent="0.2">
      <c r="A1081" s="29">
        <v>43420</v>
      </c>
      <c r="B1081" s="28">
        <v>3.08</v>
      </c>
    </row>
    <row r="1082" spans="1:2" x14ac:dyDescent="0.2">
      <c r="A1082" s="29">
        <v>43423</v>
      </c>
      <c r="B1082" s="28">
        <v>3.06</v>
      </c>
    </row>
    <row r="1083" spans="1:2" x14ac:dyDescent="0.2">
      <c r="A1083" s="29">
        <v>43424</v>
      </c>
      <c r="B1083" s="28">
        <v>3.06</v>
      </c>
    </row>
    <row r="1084" spans="1:2" x14ac:dyDescent="0.2">
      <c r="A1084" s="29">
        <v>43425</v>
      </c>
      <c r="B1084" s="28">
        <v>3.06</v>
      </c>
    </row>
    <row r="1085" spans="1:2" x14ac:dyDescent="0.2">
      <c r="A1085" s="29">
        <v>43427</v>
      </c>
      <c r="B1085" s="28">
        <v>3.05</v>
      </c>
    </row>
    <row r="1086" spans="1:2" x14ac:dyDescent="0.2">
      <c r="A1086" s="29">
        <v>43430</v>
      </c>
      <c r="B1086" s="28">
        <v>3.07</v>
      </c>
    </row>
    <row r="1087" spans="1:2" x14ac:dyDescent="0.2">
      <c r="A1087" s="29">
        <v>43431</v>
      </c>
      <c r="B1087" s="28">
        <v>3.06</v>
      </c>
    </row>
    <row r="1088" spans="1:2" x14ac:dyDescent="0.2">
      <c r="A1088" s="29">
        <v>43432</v>
      </c>
      <c r="B1088" s="28">
        <v>3.06</v>
      </c>
    </row>
    <row r="1089" spans="1:2" x14ac:dyDescent="0.2">
      <c r="A1089" s="29">
        <v>43433</v>
      </c>
      <c r="B1089" s="28">
        <v>3.03</v>
      </c>
    </row>
    <row r="1090" spans="1:2" x14ac:dyDescent="0.2">
      <c r="A1090" s="29">
        <v>43434</v>
      </c>
      <c r="B1090" s="28">
        <v>3.01</v>
      </c>
    </row>
    <row r="1091" spans="1:2" x14ac:dyDescent="0.2">
      <c r="A1091" s="29">
        <v>43437</v>
      </c>
      <c r="B1091" s="28">
        <v>2.98</v>
      </c>
    </row>
    <row r="1092" spans="1:2" x14ac:dyDescent="0.2">
      <c r="A1092" s="29">
        <v>43438</v>
      </c>
      <c r="B1092" s="28">
        <v>2.91</v>
      </c>
    </row>
    <row r="1093" spans="1:2" x14ac:dyDescent="0.2">
      <c r="A1093" s="29">
        <v>43440</v>
      </c>
      <c r="B1093" s="28">
        <v>2.87</v>
      </c>
    </row>
    <row r="1094" spans="1:2" x14ac:dyDescent="0.2">
      <c r="A1094" s="29">
        <v>43441</v>
      </c>
      <c r="B1094" s="28">
        <v>2.85</v>
      </c>
    </row>
    <row r="1095" spans="1:2" x14ac:dyDescent="0.2">
      <c r="A1095" s="29">
        <v>43444</v>
      </c>
      <c r="B1095" s="28">
        <v>2.85</v>
      </c>
    </row>
    <row r="1096" spans="1:2" x14ac:dyDescent="0.2">
      <c r="A1096" s="29">
        <v>43445</v>
      </c>
      <c r="B1096" s="28">
        <v>2.89</v>
      </c>
    </row>
    <row r="1097" spans="1:2" x14ac:dyDescent="0.2">
      <c r="A1097" s="29">
        <v>43446</v>
      </c>
      <c r="B1097" s="28">
        <v>2.91</v>
      </c>
    </row>
    <row r="1098" spans="1:2" x14ac:dyDescent="0.2">
      <c r="A1098" s="29">
        <v>43447</v>
      </c>
      <c r="B1098" s="28">
        <v>2.91</v>
      </c>
    </row>
    <row r="1099" spans="1:2" x14ac:dyDescent="0.2">
      <c r="A1099" s="29">
        <v>43448</v>
      </c>
      <c r="B1099" s="28">
        <v>2.89</v>
      </c>
    </row>
    <row r="1100" spans="1:2" x14ac:dyDescent="0.2">
      <c r="A1100" s="29">
        <v>43451</v>
      </c>
      <c r="B1100" s="28">
        <v>2.86</v>
      </c>
    </row>
    <row r="1101" spans="1:2" x14ac:dyDescent="0.2">
      <c r="A1101" s="29">
        <v>43452</v>
      </c>
      <c r="B1101" s="28">
        <v>2.82</v>
      </c>
    </row>
    <row r="1102" spans="1:2" x14ac:dyDescent="0.2">
      <c r="A1102" s="29">
        <v>43453</v>
      </c>
      <c r="B1102" s="28">
        <v>2.77</v>
      </c>
    </row>
    <row r="1103" spans="1:2" x14ac:dyDescent="0.2">
      <c r="A1103" s="29">
        <v>43454</v>
      </c>
      <c r="B1103" s="28">
        <v>2.79</v>
      </c>
    </row>
    <row r="1104" spans="1:2" x14ac:dyDescent="0.2">
      <c r="A1104" s="29">
        <v>43455</v>
      </c>
      <c r="B1104" s="28">
        <v>2.79</v>
      </c>
    </row>
    <row r="1105" spans="1:2" x14ac:dyDescent="0.2">
      <c r="A1105" s="29">
        <v>43458</v>
      </c>
      <c r="B1105" s="28">
        <v>2.74</v>
      </c>
    </row>
    <row r="1106" spans="1:2" x14ac:dyDescent="0.2">
      <c r="A1106" s="29">
        <v>43460</v>
      </c>
      <c r="B1106" s="28">
        <v>2.81</v>
      </c>
    </row>
    <row r="1107" spans="1:2" x14ac:dyDescent="0.2">
      <c r="A1107" s="29">
        <v>43461</v>
      </c>
      <c r="B1107" s="28">
        <v>2.77</v>
      </c>
    </row>
    <row r="1108" spans="1:2" x14ac:dyDescent="0.2">
      <c r="A1108" s="29">
        <v>43462</v>
      </c>
      <c r="B1108" s="28">
        <v>2.72</v>
      </c>
    </row>
    <row r="1109" spans="1:2" x14ac:dyDescent="0.2">
      <c r="A1109" s="29">
        <v>43465</v>
      </c>
      <c r="B1109" s="28">
        <v>2.69</v>
      </c>
    </row>
    <row r="1110" spans="1:2" x14ac:dyDescent="0.2">
      <c r="A1110" s="29">
        <v>43467</v>
      </c>
      <c r="B1110" s="28">
        <v>2.66</v>
      </c>
    </row>
    <row r="1111" spans="1:2" x14ac:dyDescent="0.2">
      <c r="A1111" s="29">
        <v>43468</v>
      </c>
      <c r="B1111" s="28">
        <v>2.56</v>
      </c>
    </row>
    <row r="1112" spans="1:2" x14ac:dyDescent="0.2">
      <c r="A1112" s="29">
        <v>43469</v>
      </c>
      <c r="B1112" s="28">
        <v>2.67</v>
      </c>
    </row>
    <row r="1113" spans="1:2" x14ac:dyDescent="0.2">
      <c r="A1113" s="29">
        <v>43472</v>
      </c>
      <c r="B1113" s="28">
        <v>2.7</v>
      </c>
    </row>
    <row r="1114" spans="1:2" x14ac:dyDescent="0.2">
      <c r="A1114" s="29">
        <v>43473</v>
      </c>
      <c r="B1114" s="28">
        <v>2.73</v>
      </c>
    </row>
    <row r="1115" spans="1:2" x14ac:dyDescent="0.2">
      <c r="A1115" s="29">
        <v>43474</v>
      </c>
      <c r="B1115" s="28">
        <v>2.74</v>
      </c>
    </row>
    <row r="1116" spans="1:2" x14ac:dyDescent="0.2">
      <c r="A1116" s="29">
        <v>43475</v>
      </c>
      <c r="B1116" s="28">
        <v>2.74</v>
      </c>
    </row>
    <row r="1117" spans="1:2" x14ac:dyDescent="0.2">
      <c r="A1117" s="29">
        <v>43476</v>
      </c>
      <c r="B1117" s="28">
        <v>2.71</v>
      </c>
    </row>
    <row r="1118" spans="1:2" x14ac:dyDescent="0.2">
      <c r="A1118" s="29">
        <v>43479</v>
      </c>
      <c r="B1118" s="28">
        <v>2.71</v>
      </c>
    </row>
    <row r="1119" spans="1:2" x14ac:dyDescent="0.2">
      <c r="A1119" s="29">
        <v>43480</v>
      </c>
      <c r="B1119" s="28">
        <v>2.72</v>
      </c>
    </row>
    <row r="1120" spans="1:2" x14ac:dyDescent="0.2">
      <c r="A1120" s="29">
        <v>43481</v>
      </c>
      <c r="B1120" s="28">
        <v>2.73</v>
      </c>
    </row>
    <row r="1121" spans="1:2" x14ac:dyDescent="0.2">
      <c r="A1121" s="29">
        <v>43482</v>
      </c>
      <c r="B1121" s="28">
        <v>2.75</v>
      </c>
    </row>
    <row r="1122" spans="1:2" x14ac:dyDescent="0.2">
      <c r="A1122" s="29">
        <v>43483</v>
      </c>
      <c r="B1122" s="28">
        <v>2.79</v>
      </c>
    </row>
    <row r="1123" spans="1:2" x14ac:dyDescent="0.2">
      <c r="A1123" s="29">
        <v>43487</v>
      </c>
      <c r="B1123" s="28">
        <v>2.74</v>
      </c>
    </row>
    <row r="1124" spans="1:2" x14ac:dyDescent="0.2">
      <c r="A1124" s="29">
        <v>43488</v>
      </c>
      <c r="B1124" s="28">
        <v>2.76</v>
      </c>
    </row>
    <row r="1125" spans="1:2" x14ac:dyDescent="0.2">
      <c r="A1125" s="29">
        <v>43489</v>
      </c>
      <c r="B1125" s="28">
        <v>2.72</v>
      </c>
    </row>
    <row r="1126" spans="1:2" x14ac:dyDescent="0.2">
      <c r="A1126" s="29">
        <v>43490</v>
      </c>
      <c r="B1126" s="28">
        <v>2.76</v>
      </c>
    </row>
    <row r="1127" spans="1:2" x14ac:dyDescent="0.2">
      <c r="A1127" s="29">
        <v>43493</v>
      </c>
      <c r="B1127" s="28">
        <v>2.75</v>
      </c>
    </row>
    <row r="1128" spans="1:2" x14ac:dyDescent="0.2">
      <c r="A1128" s="29">
        <v>43494</v>
      </c>
      <c r="B1128" s="28">
        <v>2.72</v>
      </c>
    </row>
    <row r="1129" spans="1:2" x14ac:dyDescent="0.2">
      <c r="A1129" s="29">
        <v>43495</v>
      </c>
      <c r="B1129" s="28">
        <v>2.7</v>
      </c>
    </row>
    <row r="1130" spans="1:2" x14ac:dyDescent="0.2">
      <c r="A1130" s="29">
        <v>43496</v>
      </c>
      <c r="B1130" s="28">
        <v>2.63</v>
      </c>
    </row>
    <row r="1131" spans="1:2" x14ac:dyDescent="0.2">
      <c r="A1131" s="29">
        <v>43497</v>
      </c>
      <c r="B1131" s="28">
        <v>2.7</v>
      </c>
    </row>
    <row r="1132" spans="1:2" x14ac:dyDescent="0.2">
      <c r="A1132" s="29">
        <v>43500</v>
      </c>
      <c r="B1132" s="28">
        <v>2.73</v>
      </c>
    </row>
    <row r="1133" spans="1:2" x14ac:dyDescent="0.2">
      <c r="A1133" s="29">
        <v>43501</v>
      </c>
      <c r="B1133" s="28">
        <v>2.71</v>
      </c>
    </row>
    <row r="1134" spans="1:2" x14ac:dyDescent="0.2">
      <c r="A1134" s="29">
        <v>43502</v>
      </c>
      <c r="B1134" s="28">
        <v>2.7</v>
      </c>
    </row>
    <row r="1135" spans="1:2" x14ac:dyDescent="0.2">
      <c r="A1135" s="29">
        <v>43503</v>
      </c>
      <c r="B1135" s="28">
        <v>2.65</v>
      </c>
    </row>
    <row r="1136" spans="1:2" x14ac:dyDescent="0.2">
      <c r="A1136" s="29">
        <v>43504</v>
      </c>
      <c r="B1136" s="28">
        <v>2.63</v>
      </c>
    </row>
    <row r="1137" spans="1:2" x14ac:dyDescent="0.2">
      <c r="A1137" s="29">
        <v>43507</v>
      </c>
      <c r="B1137" s="28">
        <v>2.65</v>
      </c>
    </row>
    <row r="1138" spans="1:2" x14ac:dyDescent="0.2">
      <c r="A1138" s="29">
        <v>43508</v>
      </c>
      <c r="B1138" s="28">
        <v>2.68</v>
      </c>
    </row>
    <row r="1139" spans="1:2" x14ac:dyDescent="0.2">
      <c r="A1139" s="29">
        <v>43509</v>
      </c>
      <c r="B1139" s="28">
        <v>2.71</v>
      </c>
    </row>
    <row r="1140" spans="1:2" x14ac:dyDescent="0.2">
      <c r="A1140" s="29">
        <v>43510</v>
      </c>
      <c r="B1140" s="28">
        <v>2.66</v>
      </c>
    </row>
    <row r="1141" spans="1:2" x14ac:dyDescent="0.2">
      <c r="A1141" s="29">
        <v>43511</v>
      </c>
      <c r="B1141" s="28">
        <v>2.66</v>
      </c>
    </row>
    <row r="1142" spans="1:2" x14ac:dyDescent="0.2">
      <c r="A1142" s="29">
        <v>43515</v>
      </c>
      <c r="B1142" s="28">
        <v>2.65</v>
      </c>
    </row>
    <row r="1143" spans="1:2" x14ac:dyDescent="0.2">
      <c r="A1143" s="29">
        <v>43516</v>
      </c>
      <c r="B1143" s="28">
        <v>2.65</v>
      </c>
    </row>
    <row r="1144" spans="1:2" x14ac:dyDescent="0.2">
      <c r="A1144" s="29">
        <v>43517</v>
      </c>
      <c r="B1144" s="28">
        <v>2.69</v>
      </c>
    </row>
    <row r="1145" spans="1:2" x14ac:dyDescent="0.2">
      <c r="A1145" s="29">
        <v>43518</v>
      </c>
      <c r="B1145" s="28">
        <v>2.65</v>
      </c>
    </row>
    <row r="1146" spans="1:2" x14ac:dyDescent="0.2">
      <c r="A1146" s="29">
        <v>43521</v>
      </c>
      <c r="B1146" s="28">
        <v>2.67</v>
      </c>
    </row>
    <row r="1147" spans="1:2" x14ac:dyDescent="0.2">
      <c r="A1147" s="29">
        <v>43522</v>
      </c>
      <c r="B1147" s="28">
        <v>2.64</v>
      </c>
    </row>
    <row r="1148" spans="1:2" x14ac:dyDescent="0.2">
      <c r="A1148" s="29">
        <v>43523</v>
      </c>
      <c r="B1148" s="28">
        <v>2.69</v>
      </c>
    </row>
    <row r="1149" spans="1:2" x14ac:dyDescent="0.2">
      <c r="A1149" s="29">
        <v>43524</v>
      </c>
      <c r="B1149" s="28">
        <v>2.73</v>
      </c>
    </row>
    <row r="1150" spans="1:2" x14ac:dyDescent="0.2">
      <c r="A1150" s="29">
        <v>43525</v>
      </c>
      <c r="B1150" s="28">
        <v>2.76</v>
      </c>
    </row>
    <row r="1151" spans="1:2" x14ac:dyDescent="0.2">
      <c r="A1151" s="29">
        <v>43528</v>
      </c>
      <c r="B1151" s="28">
        <v>2.72</v>
      </c>
    </row>
    <row r="1152" spans="1:2" x14ac:dyDescent="0.2">
      <c r="A1152" s="29">
        <v>43529</v>
      </c>
      <c r="B1152" s="28">
        <v>2.72</v>
      </c>
    </row>
    <row r="1153" spans="1:2" x14ac:dyDescent="0.2">
      <c r="A1153" s="29">
        <v>43530</v>
      </c>
      <c r="B1153" s="28">
        <v>2.69</v>
      </c>
    </row>
    <row r="1154" spans="1:2" x14ac:dyDescent="0.2">
      <c r="A1154" s="29">
        <v>43531</v>
      </c>
      <c r="B1154" s="28">
        <v>2.64</v>
      </c>
    </row>
    <row r="1155" spans="1:2" x14ac:dyDescent="0.2">
      <c r="A1155" s="29">
        <v>43532</v>
      </c>
      <c r="B1155" s="28">
        <v>2.62</v>
      </c>
    </row>
    <row r="1156" spans="1:2" x14ac:dyDescent="0.2">
      <c r="A1156" s="29">
        <v>43535</v>
      </c>
      <c r="B1156" s="28">
        <v>2.64</v>
      </c>
    </row>
    <row r="1157" spans="1:2" x14ac:dyDescent="0.2">
      <c r="A1157" s="29">
        <v>43536</v>
      </c>
      <c r="B1157" s="28">
        <v>2.61</v>
      </c>
    </row>
    <row r="1158" spans="1:2" x14ac:dyDescent="0.2">
      <c r="A1158" s="29">
        <v>43537</v>
      </c>
      <c r="B1158" s="28">
        <v>2.61</v>
      </c>
    </row>
    <row r="1159" spans="1:2" x14ac:dyDescent="0.2">
      <c r="A1159" s="29">
        <v>43538</v>
      </c>
      <c r="B1159" s="28">
        <v>2.63</v>
      </c>
    </row>
    <row r="1160" spans="1:2" x14ac:dyDescent="0.2">
      <c r="A1160" s="29">
        <v>43539</v>
      </c>
      <c r="B1160" s="28">
        <v>2.59</v>
      </c>
    </row>
    <row r="1161" spans="1:2" x14ac:dyDescent="0.2">
      <c r="A1161" s="29">
        <v>43542</v>
      </c>
      <c r="B1161" s="28">
        <v>2.6</v>
      </c>
    </row>
    <row r="1162" spans="1:2" x14ac:dyDescent="0.2">
      <c r="A1162" s="29">
        <v>43543</v>
      </c>
      <c r="B1162" s="28">
        <v>2.61</v>
      </c>
    </row>
    <row r="1163" spans="1:2" x14ac:dyDescent="0.2">
      <c r="A1163" s="29">
        <v>43544</v>
      </c>
      <c r="B1163" s="28">
        <v>2.54</v>
      </c>
    </row>
    <row r="1164" spans="1:2" x14ac:dyDescent="0.2">
      <c r="A1164" s="29">
        <v>43545</v>
      </c>
      <c r="B1164" s="28">
        <v>2.54</v>
      </c>
    </row>
    <row r="1165" spans="1:2" x14ac:dyDescent="0.2">
      <c r="A1165" s="29">
        <v>43546</v>
      </c>
      <c r="B1165" s="28">
        <v>2.44</v>
      </c>
    </row>
    <row r="1166" spans="1:2" x14ac:dyDescent="0.2">
      <c r="A1166" s="29">
        <v>43549</v>
      </c>
      <c r="B1166" s="28">
        <v>2.4300000000000002</v>
      </c>
    </row>
    <row r="1167" spans="1:2" x14ac:dyDescent="0.2">
      <c r="A1167" s="29">
        <v>43550</v>
      </c>
      <c r="B1167" s="28">
        <v>2.41</v>
      </c>
    </row>
    <row r="1168" spans="1:2" x14ac:dyDescent="0.2">
      <c r="A1168" s="29">
        <v>43551</v>
      </c>
      <c r="B1168" s="28">
        <v>2.39</v>
      </c>
    </row>
    <row r="1169" spans="1:2" x14ac:dyDescent="0.2">
      <c r="A1169" s="29">
        <v>43552</v>
      </c>
      <c r="B1169" s="28">
        <v>2.39</v>
      </c>
    </row>
    <row r="1170" spans="1:2" x14ac:dyDescent="0.2">
      <c r="A1170" s="29">
        <v>43553</v>
      </c>
      <c r="B1170" s="28">
        <v>2.41</v>
      </c>
    </row>
    <row r="1171" spans="1:2" x14ac:dyDescent="0.2">
      <c r="A1171" s="29">
        <v>43556</v>
      </c>
      <c r="B1171" s="28">
        <v>2.4900000000000002</v>
      </c>
    </row>
    <row r="1172" spans="1:2" x14ac:dyDescent="0.2">
      <c r="A1172" s="29">
        <v>43557</v>
      </c>
      <c r="B1172" s="28">
        <v>2.48</v>
      </c>
    </row>
    <row r="1173" spans="1:2" x14ac:dyDescent="0.2">
      <c r="A1173" s="29">
        <v>43558</v>
      </c>
      <c r="B1173" s="28">
        <v>2.52</v>
      </c>
    </row>
    <row r="1174" spans="1:2" x14ac:dyDescent="0.2">
      <c r="A1174" s="29">
        <v>43559</v>
      </c>
      <c r="B1174" s="28">
        <v>2.5099999999999998</v>
      </c>
    </row>
    <row r="1175" spans="1:2" x14ac:dyDescent="0.2">
      <c r="A1175" s="29">
        <v>43560</v>
      </c>
      <c r="B1175" s="28">
        <v>2.5</v>
      </c>
    </row>
    <row r="1176" spans="1:2" x14ac:dyDescent="0.2">
      <c r="A1176" s="29">
        <v>43563</v>
      </c>
      <c r="B1176" s="28">
        <v>2.52</v>
      </c>
    </row>
    <row r="1177" spans="1:2" x14ac:dyDescent="0.2">
      <c r="A1177" s="29">
        <v>43564</v>
      </c>
      <c r="B1177" s="28">
        <v>2.5099999999999998</v>
      </c>
    </row>
    <row r="1178" spans="1:2" x14ac:dyDescent="0.2">
      <c r="A1178" s="29">
        <v>43565</v>
      </c>
      <c r="B1178" s="28">
        <v>2.48</v>
      </c>
    </row>
    <row r="1179" spans="1:2" x14ac:dyDescent="0.2">
      <c r="A1179" s="29">
        <v>43566</v>
      </c>
      <c r="B1179" s="28">
        <v>2.5099999999999998</v>
      </c>
    </row>
    <row r="1180" spans="1:2" x14ac:dyDescent="0.2">
      <c r="A1180" s="29">
        <v>43567</v>
      </c>
      <c r="B1180" s="28">
        <v>2.56</v>
      </c>
    </row>
    <row r="1181" spans="1:2" x14ac:dyDescent="0.2">
      <c r="A1181" s="29">
        <v>43570</v>
      </c>
      <c r="B1181" s="28">
        <v>2.5499999999999998</v>
      </c>
    </row>
    <row r="1182" spans="1:2" x14ac:dyDescent="0.2">
      <c r="A1182" s="29">
        <v>43571</v>
      </c>
      <c r="B1182" s="28">
        <v>2.6</v>
      </c>
    </row>
    <row r="1183" spans="1:2" x14ac:dyDescent="0.2">
      <c r="A1183" s="29">
        <v>43572</v>
      </c>
      <c r="B1183" s="28">
        <v>2.59</v>
      </c>
    </row>
    <row r="1184" spans="1:2" x14ac:dyDescent="0.2">
      <c r="A1184" s="29">
        <v>43573</v>
      </c>
      <c r="B1184" s="28">
        <v>2.57</v>
      </c>
    </row>
    <row r="1185" spans="1:2" x14ac:dyDescent="0.2">
      <c r="A1185" s="29">
        <v>43577</v>
      </c>
      <c r="B1185" s="28">
        <v>2.59</v>
      </c>
    </row>
    <row r="1186" spans="1:2" x14ac:dyDescent="0.2">
      <c r="A1186" s="29">
        <v>43578</v>
      </c>
      <c r="B1186" s="28">
        <v>2.57</v>
      </c>
    </row>
    <row r="1187" spans="1:2" x14ac:dyDescent="0.2">
      <c r="A1187" s="29">
        <v>43579</v>
      </c>
      <c r="B1187" s="28">
        <v>2.5299999999999998</v>
      </c>
    </row>
    <row r="1188" spans="1:2" x14ac:dyDescent="0.2">
      <c r="A1188" s="29">
        <v>43580</v>
      </c>
      <c r="B1188" s="28">
        <v>2.54</v>
      </c>
    </row>
    <row r="1189" spans="1:2" x14ac:dyDescent="0.2">
      <c r="A1189" s="29">
        <v>43581</v>
      </c>
      <c r="B1189" s="28">
        <v>2.5099999999999998</v>
      </c>
    </row>
    <row r="1190" spans="1:2" x14ac:dyDescent="0.2">
      <c r="A1190" s="29">
        <v>43584</v>
      </c>
      <c r="B1190" s="28">
        <v>2.54</v>
      </c>
    </row>
    <row r="1191" spans="1:2" x14ac:dyDescent="0.2">
      <c r="A1191" s="29">
        <v>43585</v>
      </c>
      <c r="B1191" s="28">
        <v>2.5099999999999998</v>
      </c>
    </row>
    <row r="1192" spans="1:2" x14ac:dyDescent="0.2">
      <c r="A1192" s="29">
        <v>43586</v>
      </c>
      <c r="B1192" s="28">
        <v>2.52</v>
      </c>
    </row>
    <row r="1193" spans="1:2" x14ac:dyDescent="0.2">
      <c r="A1193" s="29">
        <v>43587</v>
      </c>
      <c r="B1193" s="28">
        <v>2.5499999999999998</v>
      </c>
    </row>
    <row r="1194" spans="1:2" x14ac:dyDescent="0.2">
      <c r="A1194" s="29">
        <v>43588</v>
      </c>
      <c r="B1194" s="28">
        <v>2.54</v>
      </c>
    </row>
    <row r="1195" spans="1:2" x14ac:dyDescent="0.2">
      <c r="A1195" s="29">
        <v>43591</v>
      </c>
      <c r="B1195" s="28">
        <v>2.5099999999999998</v>
      </c>
    </row>
    <row r="1196" spans="1:2" x14ac:dyDescent="0.2">
      <c r="A1196" s="29">
        <v>43592</v>
      </c>
      <c r="B1196" s="28">
        <v>2.4500000000000002</v>
      </c>
    </row>
    <row r="1197" spans="1:2" x14ac:dyDescent="0.2">
      <c r="A1197" s="29">
        <v>43593</v>
      </c>
      <c r="B1197" s="28">
        <v>2.4900000000000002</v>
      </c>
    </row>
    <row r="1198" spans="1:2" x14ac:dyDescent="0.2">
      <c r="A1198" s="29">
        <v>43594</v>
      </c>
      <c r="B1198" s="28">
        <v>2.4500000000000002</v>
      </c>
    </row>
    <row r="1199" spans="1:2" x14ac:dyDescent="0.2">
      <c r="A1199" s="29">
        <v>43595</v>
      </c>
      <c r="B1199" s="28">
        <v>2.4700000000000002</v>
      </c>
    </row>
    <row r="1200" spans="1:2" x14ac:dyDescent="0.2">
      <c r="A1200" s="29">
        <v>43598</v>
      </c>
      <c r="B1200" s="28">
        <v>2.4</v>
      </c>
    </row>
    <row r="1201" spans="1:2" x14ac:dyDescent="0.2">
      <c r="A1201" s="29">
        <v>43599</v>
      </c>
      <c r="B1201" s="28">
        <v>2.42</v>
      </c>
    </row>
    <row r="1202" spans="1:2" x14ac:dyDescent="0.2">
      <c r="A1202" s="29">
        <v>43600</v>
      </c>
      <c r="B1202" s="28">
        <v>2.37</v>
      </c>
    </row>
    <row r="1203" spans="1:2" x14ac:dyDescent="0.2">
      <c r="A1203" s="29">
        <v>43601</v>
      </c>
      <c r="B1203" s="28">
        <v>2.4</v>
      </c>
    </row>
    <row r="1204" spans="1:2" x14ac:dyDescent="0.2">
      <c r="A1204" s="29">
        <v>43602</v>
      </c>
      <c r="B1204" s="28">
        <v>2.39</v>
      </c>
    </row>
    <row r="1205" spans="1:2" x14ac:dyDescent="0.2">
      <c r="A1205" s="29">
        <v>43605</v>
      </c>
      <c r="B1205" s="28">
        <v>2.41</v>
      </c>
    </row>
    <row r="1206" spans="1:2" x14ac:dyDescent="0.2">
      <c r="A1206" s="29">
        <v>43606</v>
      </c>
      <c r="B1206" s="28">
        <v>2.4300000000000002</v>
      </c>
    </row>
    <row r="1207" spans="1:2" x14ac:dyDescent="0.2">
      <c r="A1207" s="29">
        <v>43607</v>
      </c>
      <c r="B1207" s="28">
        <v>2.39</v>
      </c>
    </row>
    <row r="1208" spans="1:2" x14ac:dyDescent="0.2">
      <c r="A1208" s="29">
        <v>43608</v>
      </c>
      <c r="B1208" s="28">
        <v>2.31</v>
      </c>
    </row>
    <row r="1209" spans="1:2" x14ac:dyDescent="0.2">
      <c r="A1209" s="29">
        <v>43609</v>
      </c>
      <c r="B1209" s="28">
        <v>2.3199999999999998</v>
      </c>
    </row>
    <row r="1210" spans="1:2" x14ac:dyDescent="0.2">
      <c r="A1210" s="29">
        <v>43613</v>
      </c>
      <c r="B1210" s="28">
        <v>2.2599999999999998</v>
      </c>
    </row>
    <row r="1211" spans="1:2" x14ac:dyDescent="0.2">
      <c r="A1211" s="29">
        <v>43614</v>
      </c>
      <c r="B1211" s="28">
        <v>2.25</v>
      </c>
    </row>
    <row r="1212" spans="1:2" x14ac:dyDescent="0.2">
      <c r="A1212" s="29">
        <v>43615</v>
      </c>
      <c r="B1212" s="28">
        <v>2.2200000000000002</v>
      </c>
    </row>
    <row r="1213" spans="1:2" x14ac:dyDescent="0.2">
      <c r="A1213" s="29">
        <v>43616</v>
      </c>
      <c r="B1213" s="28">
        <v>2.14</v>
      </c>
    </row>
    <row r="1214" spans="1:2" x14ac:dyDescent="0.2">
      <c r="A1214" s="29">
        <v>43619</v>
      </c>
      <c r="B1214" s="28">
        <v>2.0699999999999998</v>
      </c>
    </row>
    <row r="1215" spans="1:2" x14ac:dyDescent="0.2">
      <c r="A1215" s="29">
        <v>43620</v>
      </c>
      <c r="B1215" s="28">
        <v>2.12</v>
      </c>
    </row>
    <row r="1216" spans="1:2" x14ac:dyDescent="0.2">
      <c r="A1216" s="29">
        <v>43621</v>
      </c>
      <c r="B1216" s="28">
        <v>2.12</v>
      </c>
    </row>
    <row r="1217" spans="1:2" x14ac:dyDescent="0.2">
      <c r="A1217" s="29">
        <v>43622</v>
      </c>
      <c r="B1217" s="28">
        <v>2.12</v>
      </c>
    </row>
    <row r="1218" spans="1:2" x14ac:dyDescent="0.2">
      <c r="A1218" s="29">
        <v>43623</v>
      </c>
      <c r="B1218" s="28">
        <v>2.09</v>
      </c>
    </row>
    <row r="1219" spans="1:2" x14ac:dyDescent="0.2">
      <c r="A1219" s="29">
        <v>43626</v>
      </c>
      <c r="B1219" s="28">
        <v>2.15</v>
      </c>
    </row>
    <row r="1220" spans="1:2" x14ac:dyDescent="0.2">
      <c r="A1220" s="29">
        <v>43627</v>
      </c>
      <c r="B1220" s="28">
        <v>2.15</v>
      </c>
    </row>
    <row r="1221" spans="1:2" x14ac:dyDescent="0.2">
      <c r="A1221" s="29">
        <v>43628</v>
      </c>
      <c r="B1221" s="28">
        <v>2.13</v>
      </c>
    </row>
    <row r="1222" spans="1:2" x14ac:dyDescent="0.2">
      <c r="A1222" s="29">
        <v>43629</v>
      </c>
      <c r="B1222" s="28">
        <v>2.1</v>
      </c>
    </row>
    <row r="1223" spans="1:2" x14ac:dyDescent="0.2">
      <c r="A1223" s="29">
        <v>43630</v>
      </c>
      <c r="B1223" s="28">
        <v>2.09</v>
      </c>
    </row>
    <row r="1224" spans="1:2" x14ac:dyDescent="0.2">
      <c r="A1224" s="29">
        <v>43633</v>
      </c>
      <c r="B1224" s="28">
        <v>2.09</v>
      </c>
    </row>
    <row r="1225" spans="1:2" x14ac:dyDescent="0.2">
      <c r="A1225" s="29">
        <v>43634</v>
      </c>
      <c r="B1225" s="28">
        <v>2.06</v>
      </c>
    </row>
    <row r="1226" spans="1:2" x14ac:dyDescent="0.2">
      <c r="A1226" s="29">
        <v>43635</v>
      </c>
      <c r="B1226" s="28">
        <v>2.0299999999999998</v>
      </c>
    </row>
    <row r="1227" spans="1:2" x14ac:dyDescent="0.2">
      <c r="A1227" s="29">
        <v>43636</v>
      </c>
      <c r="B1227" s="28">
        <v>2.0099999999999998</v>
      </c>
    </row>
    <row r="1228" spans="1:2" x14ac:dyDescent="0.2">
      <c r="A1228" s="29">
        <v>43637</v>
      </c>
      <c r="B1228" s="28">
        <v>2.0699999999999998</v>
      </c>
    </row>
    <row r="1229" spans="1:2" x14ac:dyDescent="0.2">
      <c r="A1229" s="29">
        <v>43640</v>
      </c>
      <c r="B1229" s="28">
        <v>2.02</v>
      </c>
    </row>
    <row r="1230" spans="1:2" x14ac:dyDescent="0.2">
      <c r="A1230" s="29">
        <v>43641</v>
      </c>
      <c r="B1230" s="28">
        <v>2</v>
      </c>
    </row>
    <row r="1231" spans="1:2" x14ac:dyDescent="0.2">
      <c r="A1231" s="29">
        <v>43642</v>
      </c>
      <c r="B1231" s="28">
        <v>2.0499999999999998</v>
      </c>
    </row>
    <row r="1232" spans="1:2" x14ac:dyDescent="0.2">
      <c r="A1232" s="29">
        <v>43643</v>
      </c>
      <c r="B1232" s="28">
        <v>2.0099999999999998</v>
      </c>
    </row>
    <row r="1233" spans="1:2" x14ac:dyDescent="0.2">
      <c r="A1233" s="29">
        <v>43644</v>
      </c>
      <c r="B1233" s="28">
        <v>2</v>
      </c>
    </row>
    <row r="1234" spans="1:2" x14ac:dyDescent="0.2">
      <c r="A1234" s="29">
        <v>43647</v>
      </c>
      <c r="B1234" s="28">
        <v>2.0299999999999998</v>
      </c>
    </row>
    <row r="1235" spans="1:2" x14ac:dyDescent="0.2">
      <c r="A1235" s="29">
        <v>43648</v>
      </c>
      <c r="B1235" s="28">
        <v>1.98</v>
      </c>
    </row>
    <row r="1236" spans="1:2" x14ac:dyDescent="0.2">
      <c r="A1236" s="29">
        <v>43649</v>
      </c>
      <c r="B1236" s="28">
        <v>1.96</v>
      </c>
    </row>
    <row r="1237" spans="1:2" x14ac:dyDescent="0.2">
      <c r="A1237" s="29">
        <v>43651</v>
      </c>
      <c r="B1237" s="28">
        <v>2.04</v>
      </c>
    </row>
    <row r="1238" spans="1:2" x14ac:dyDescent="0.2">
      <c r="A1238" s="29">
        <v>43654</v>
      </c>
      <c r="B1238" s="28">
        <v>2.0499999999999998</v>
      </c>
    </row>
    <row r="1239" spans="1:2" x14ac:dyDescent="0.2">
      <c r="A1239" s="29">
        <v>43655</v>
      </c>
      <c r="B1239" s="28">
        <v>2.0699999999999998</v>
      </c>
    </row>
    <row r="1240" spans="1:2" x14ac:dyDescent="0.2">
      <c r="A1240" s="29">
        <v>43656</v>
      </c>
      <c r="B1240" s="28">
        <v>2.0699999999999998</v>
      </c>
    </row>
    <row r="1241" spans="1:2" x14ac:dyDescent="0.2">
      <c r="A1241" s="29">
        <v>43657</v>
      </c>
      <c r="B1241" s="28">
        <v>2.13</v>
      </c>
    </row>
    <row r="1242" spans="1:2" x14ac:dyDescent="0.2">
      <c r="A1242" s="29">
        <v>43658</v>
      </c>
      <c r="B1242" s="28">
        <v>2.12</v>
      </c>
    </row>
    <row r="1243" spans="1:2" x14ac:dyDescent="0.2">
      <c r="A1243" s="29">
        <v>43661</v>
      </c>
      <c r="B1243" s="28">
        <v>2.09</v>
      </c>
    </row>
    <row r="1244" spans="1:2" x14ac:dyDescent="0.2">
      <c r="A1244" s="29">
        <v>43662</v>
      </c>
      <c r="B1244" s="28">
        <v>2.13</v>
      </c>
    </row>
    <row r="1245" spans="1:2" x14ac:dyDescent="0.2">
      <c r="A1245" s="29">
        <v>43663</v>
      </c>
      <c r="B1245" s="28">
        <v>2.06</v>
      </c>
    </row>
    <row r="1246" spans="1:2" x14ac:dyDescent="0.2">
      <c r="A1246" s="29">
        <v>43664</v>
      </c>
      <c r="B1246" s="28">
        <v>2.04</v>
      </c>
    </row>
    <row r="1247" spans="1:2" x14ac:dyDescent="0.2">
      <c r="A1247" s="29">
        <v>43665</v>
      </c>
      <c r="B1247" s="28">
        <v>2.0499999999999998</v>
      </c>
    </row>
    <row r="1248" spans="1:2" x14ac:dyDescent="0.2">
      <c r="A1248" s="29">
        <v>43668</v>
      </c>
      <c r="B1248" s="28">
        <v>2.0499999999999998</v>
      </c>
    </row>
    <row r="1249" spans="1:2" x14ac:dyDescent="0.2">
      <c r="A1249" s="29">
        <v>43669</v>
      </c>
      <c r="B1249" s="28">
        <v>2.08</v>
      </c>
    </row>
    <row r="1250" spans="1:2" x14ac:dyDescent="0.2">
      <c r="A1250" s="29">
        <v>43670</v>
      </c>
      <c r="B1250" s="28">
        <v>2.0499999999999998</v>
      </c>
    </row>
    <row r="1251" spans="1:2" x14ac:dyDescent="0.2">
      <c r="A1251" s="29">
        <v>43671</v>
      </c>
      <c r="B1251" s="28">
        <v>2.08</v>
      </c>
    </row>
    <row r="1252" spans="1:2" x14ac:dyDescent="0.2">
      <c r="A1252" s="29">
        <v>43672</v>
      </c>
      <c r="B1252" s="28">
        <v>2.08</v>
      </c>
    </row>
    <row r="1253" spans="1:2" x14ac:dyDescent="0.2">
      <c r="A1253" s="29">
        <v>43675</v>
      </c>
      <c r="B1253" s="28">
        <v>2.06</v>
      </c>
    </row>
    <row r="1254" spans="1:2" x14ac:dyDescent="0.2">
      <c r="A1254" s="29">
        <v>43676</v>
      </c>
      <c r="B1254" s="28">
        <v>2.06</v>
      </c>
    </row>
    <row r="1255" spans="1:2" x14ac:dyDescent="0.2">
      <c r="A1255" s="29">
        <v>43677</v>
      </c>
      <c r="B1255" s="28">
        <v>2.02</v>
      </c>
    </row>
    <row r="1256" spans="1:2" x14ac:dyDescent="0.2">
      <c r="A1256" s="29">
        <v>43678</v>
      </c>
      <c r="B1256" s="28">
        <v>1.9</v>
      </c>
    </row>
    <row r="1257" spans="1:2" x14ac:dyDescent="0.2">
      <c r="A1257" s="29">
        <v>43679</v>
      </c>
      <c r="B1257" s="28">
        <v>1.86</v>
      </c>
    </row>
    <row r="1258" spans="1:2" x14ac:dyDescent="0.2">
      <c r="A1258" s="29">
        <v>43682</v>
      </c>
      <c r="B1258" s="28">
        <v>1.75</v>
      </c>
    </row>
    <row r="1259" spans="1:2" x14ac:dyDescent="0.2">
      <c r="A1259" s="29">
        <v>43683</v>
      </c>
      <c r="B1259" s="28">
        <v>1.73</v>
      </c>
    </row>
    <row r="1260" spans="1:2" x14ac:dyDescent="0.2">
      <c r="A1260" s="29">
        <v>43684</v>
      </c>
      <c r="B1260" s="28">
        <v>1.71</v>
      </c>
    </row>
    <row r="1261" spans="1:2" x14ac:dyDescent="0.2">
      <c r="A1261" s="29">
        <v>43685</v>
      </c>
      <c r="B1261" s="28">
        <v>1.72</v>
      </c>
    </row>
    <row r="1262" spans="1:2" x14ac:dyDescent="0.2">
      <c r="A1262" s="29">
        <v>43686</v>
      </c>
      <c r="B1262" s="28">
        <v>1.74</v>
      </c>
    </row>
    <row r="1263" spans="1:2" x14ac:dyDescent="0.2">
      <c r="A1263" s="29">
        <v>43689</v>
      </c>
      <c r="B1263" s="28">
        <v>1.65</v>
      </c>
    </row>
    <row r="1264" spans="1:2" x14ac:dyDescent="0.2">
      <c r="A1264" s="29">
        <v>43690</v>
      </c>
      <c r="B1264" s="28">
        <v>1.68</v>
      </c>
    </row>
    <row r="1265" spans="1:2" x14ac:dyDescent="0.2">
      <c r="A1265" s="29">
        <v>43691</v>
      </c>
      <c r="B1265" s="28">
        <v>1.59</v>
      </c>
    </row>
    <row r="1266" spans="1:2" x14ac:dyDescent="0.2">
      <c r="A1266" s="29">
        <v>43692</v>
      </c>
      <c r="B1266" s="28">
        <v>1.52</v>
      </c>
    </row>
    <row r="1267" spans="1:2" x14ac:dyDescent="0.2">
      <c r="A1267" s="29">
        <v>43693</v>
      </c>
      <c r="B1267" s="28">
        <v>1.55</v>
      </c>
    </row>
    <row r="1268" spans="1:2" x14ac:dyDescent="0.2">
      <c r="A1268" s="29">
        <v>43696</v>
      </c>
      <c r="B1268" s="28">
        <v>1.6</v>
      </c>
    </row>
    <row r="1269" spans="1:2" x14ac:dyDescent="0.2">
      <c r="A1269" s="29">
        <v>43697</v>
      </c>
      <c r="B1269" s="28">
        <v>1.55</v>
      </c>
    </row>
    <row r="1270" spans="1:2" x14ac:dyDescent="0.2">
      <c r="A1270" s="29">
        <v>43698</v>
      </c>
      <c r="B1270" s="28">
        <v>1.59</v>
      </c>
    </row>
    <row r="1271" spans="1:2" x14ac:dyDescent="0.2">
      <c r="A1271" s="29">
        <v>43699</v>
      </c>
      <c r="B1271" s="28">
        <v>1.62</v>
      </c>
    </row>
    <row r="1272" spans="1:2" x14ac:dyDescent="0.2">
      <c r="A1272" s="29">
        <v>43700</v>
      </c>
      <c r="B1272" s="28">
        <v>1.52</v>
      </c>
    </row>
    <row r="1273" spans="1:2" x14ac:dyDescent="0.2">
      <c r="A1273" s="29">
        <v>43703</v>
      </c>
      <c r="B1273" s="28">
        <v>1.54</v>
      </c>
    </row>
    <row r="1274" spans="1:2" x14ac:dyDescent="0.2">
      <c r="A1274" s="29">
        <v>43704</v>
      </c>
      <c r="B1274" s="28">
        <v>1.49</v>
      </c>
    </row>
    <row r="1275" spans="1:2" x14ac:dyDescent="0.2">
      <c r="A1275" s="29">
        <v>43705</v>
      </c>
      <c r="B1275" s="28">
        <v>1.47</v>
      </c>
    </row>
    <row r="1276" spans="1:2" x14ac:dyDescent="0.2">
      <c r="A1276" s="29">
        <v>43706</v>
      </c>
      <c r="B1276" s="28">
        <v>1.5</v>
      </c>
    </row>
    <row r="1277" spans="1:2" x14ac:dyDescent="0.2">
      <c r="A1277" s="29">
        <v>43707</v>
      </c>
      <c r="B1277" s="28">
        <v>1.5</v>
      </c>
    </row>
    <row r="1278" spans="1:2" x14ac:dyDescent="0.2">
      <c r="A1278" s="29">
        <v>43711</v>
      </c>
      <c r="B1278" s="28">
        <v>1.47</v>
      </c>
    </row>
    <row r="1279" spans="1:2" x14ac:dyDescent="0.2">
      <c r="A1279" s="29">
        <v>43712</v>
      </c>
      <c r="B1279" s="28">
        <v>1.47</v>
      </c>
    </row>
    <row r="1280" spans="1:2" x14ac:dyDescent="0.2">
      <c r="A1280" s="29">
        <v>43713</v>
      </c>
      <c r="B1280" s="28">
        <v>1.57</v>
      </c>
    </row>
    <row r="1281" spans="1:2" x14ac:dyDescent="0.2">
      <c r="A1281" s="29">
        <v>43714</v>
      </c>
      <c r="B1281" s="28">
        <v>1.55</v>
      </c>
    </row>
    <row r="1282" spans="1:2" x14ac:dyDescent="0.2">
      <c r="A1282" s="29">
        <v>43717</v>
      </c>
      <c r="B1282" s="28">
        <v>1.63</v>
      </c>
    </row>
    <row r="1283" spans="1:2" x14ac:dyDescent="0.2">
      <c r="A1283" s="29">
        <v>43718</v>
      </c>
      <c r="B1283" s="28">
        <v>1.72</v>
      </c>
    </row>
    <row r="1284" spans="1:2" x14ac:dyDescent="0.2">
      <c r="A1284" s="29">
        <v>43719</v>
      </c>
      <c r="B1284" s="28">
        <v>1.75</v>
      </c>
    </row>
    <row r="1285" spans="1:2" x14ac:dyDescent="0.2">
      <c r="A1285" s="29">
        <v>43720</v>
      </c>
      <c r="B1285" s="28">
        <v>1.79</v>
      </c>
    </row>
    <row r="1286" spans="1:2" x14ac:dyDescent="0.2">
      <c r="A1286" s="29">
        <v>43721</v>
      </c>
      <c r="B1286" s="28">
        <v>1.9</v>
      </c>
    </row>
    <row r="1287" spans="1:2" x14ac:dyDescent="0.2">
      <c r="A1287" s="29">
        <v>43724</v>
      </c>
      <c r="B1287" s="28">
        <v>1.84</v>
      </c>
    </row>
    <row r="1288" spans="1:2" x14ac:dyDescent="0.2">
      <c r="A1288" s="29">
        <v>43725</v>
      </c>
      <c r="B1288" s="28">
        <v>1.81</v>
      </c>
    </row>
    <row r="1289" spans="1:2" x14ac:dyDescent="0.2">
      <c r="A1289" s="29">
        <v>43726</v>
      </c>
      <c r="B1289" s="28">
        <v>1.8</v>
      </c>
    </row>
    <row r="1290" spans="1:2" x14ac:dyDescent="0.2">
      <c r="A1290" s="29">
        <v>43727</v>
      </c>
      <c r="B1290" s="28">
        <v>1.79</v>
      </c>
    </row>
    <row r="1291" spans="1:2" x14ac:dyDescent="0.2">
      <c r="A1291" s="29">
        <v>43728</v>
      </c>
      <c r="B1291" s="28">
        <v>1.74</v>
      </c>
    </row>
    <row r="1292" spans="1:2" x14ac:dyDescent="0.2">
      <c r="A1292" s="29">
        <v>43731</v>
      </c>
      <c r="B1292" s="28">
        <v>1.72</v>
      </c>
    </row>
    <row r="1293" spans="1:2" x14ac:dyDescent="0.2">
      <c r="A1293" s="29">
        <v>43732</v>
      </c>
      <c r="B1293" s="28">
        <v>1.64</v>
      </c>
    </row>
    <row r="1294" spans="1:2" x14ac:dyDescent="0.2">
      <c r="A1294" s="29">
        <v>43733</v>
      </c>
      <c r="B1294" s="28">
        <v>1.73</v>
      </c>
    </row>
    <row r="1295" spans="1:2" x14ac:dyDescent="0.2">
      <c r="A1295" s="29">
        <v>43734</v>
      </c>
      <c r="B1295" s="28">
        <v>1.7</v>
      </c>
    </row>
    <row r="1296" spans="1:2" x14ac:dyDescent="0.2">
      <c r="A1296" s="29">
        <v>43735</v>
      </c>
      <c r="B1296" s="28">
        <v>1.69</v>
      </c>
    </row>
    <row r="1297" spans="1:2" x14ac:dyDescent="0.2">
      <c r="A1297" s="29">
        <v>43738</v>
      </c>
      <c r="B1297" s="28">
        <v>1.68</v>
      </c>
    </row>
    <row r="1298" spans="1:2" x14ac:dyDescent="0.2">
      <c r="A1298" s="29">
        <v>43739</v>
      </c>
      <c r="B1298" s="28">
        <v>1.65</v>
      </c>
    </row>
    <row r="1299" spans="1:2" x14ac:dyDescent="0.2">
      <c r="A1299" s="29">
        <v>43740</v>
      </c>
      <c r="B1299" s="28">
        <v>1.6</v>
      </c>
    </row>
    <row r="1300" spans="1:2" x14ac:dyDescent="0.2">
      <c r="A1300" s="29">
        <v>43741</v>
      </c>
      <c r="B1300" s="28">
        <v>1.54</v>
      </c>
    </row>
    <row r="1301" spans="1:2" x14ac:dyDescent="0.2">
      <c r="A1301" s="29">
        <v>43742</v>
      </c>
      <c r="B1301" s="28">
        <v>1.52</v>
      </c>
    </row>
    <row r="1302" spans="1:2" x14ac:dyDescent="0.2">
      <c r="A1302" s="29">
        <v>43745</v>
      </c>
      <c r="B1302" s="28">
        <v>1.56</v>
      </c>
    </row>
    <row r="1303" spans="1:2" x14ac:dyDescent="0.2">
      <c r="A1303" s="29">
        <v>43746</v>
      </c>
      <c r="B1303" s="28">
        <v>1.54</v>
      </c>
    </row>
    <row r="1304" spans="1:2" x14ac:dyDescent="0.2">
      <c r="A1304" s="29">
        <v>43747</v>
      </c>
      <c r="B1304" s="28">
        <v>1.59</v>
      </c>
    </row>
    <row r="1305" spans="1:2" x14ac:dyDescent="0.2">
      <c r="A1305" s="29">
        <v>43748</v>
      </c>
      <c r="B1305" s="28">
        <v>1.67</v>
      </c>
    </row>
    <row r="1306" spans="1:2" x14ac:dyDescent="0.2">
      <c r="A1306" s="29">
        <v>43749</v>
      </c>
      <c r="B1306" s="28">
        <v>1.76</v>
      </c>
    </row>
    <row r="1307" spans="1:2" x14ac:dyDescent="0.2">
      <c r="A1307" s="29">
        <v>43753</v>
      </c>
      <c r="B1307" s="28">
        <v>1.77</v>
      </c>
    </row>
    <row r="1308" spans="1:2" x14ac:dyDescent="0.2">
      <c r="A1308" s="29">
        <v>43754</v>
      </c>
      <c r="B1308" s="28">
        <v>1.75</v>
      </c>
    </row>
    <row r="1309" spans="1:2" x14ac:dyDescent="0.2">
      <c r="A1309" s="29">
        <v>43755</v>
      </c>
      <c r="B1309" s="28">
        <v>1.76</v>
      </c>
    </row>
    <row r="1310" spans="1:2" x14ac:dyDescent="0.2">
      <c r="A1310" s="29">
        <v>43756</v>
      </c>
      <c r="B1310" s="28">
        <v>1.76</v>
      </c>
    </row>
    <row r="1311" spans="1:2" x14ac:dyDescent="0.2">
      <c r="A1311" s="29">
        <v>43759</v>
      </c>
      <c r="B1311" s="28">
        <v>1.8</v>
      </c>
    </row>
    <row r="1312" spans="1:2" x14ac:dyDescent="0.2">
      <c r="A1312" s="29">
        <v>43760</v>
      </c>
      <c r="B1312" s="28">
        <v>1.78</v>
      </c>
    </row>
    <row r="1313" spans="1:2" x14ac:dyDescent="0.2">
      <c r="A1313" s="29">
        <v>43761</v>
      </c>
      <c r="B1313" s="28">
        <v>1.77</v>
      </c>
    </row>
    <row r="1314" spans="1:2" x14ac:dyDescent="0.2">
      <c r="A1314" s="29">
        <v>43762</v>
      </c>
      <c r="B1314" s="28">
        <v>1.77</v>
      </c>
    </row>
    <row r="1315" spans="1:2" x14ac:dyDescent="0.2">
      <c r="A1315" s="29">
        <v>43763</v>
      </c>
      <c r="B1315" s="28">
        <v>1.8</v>
      </c>
    </row>
    <row r="1316" spans="1:2" x14ac:dyDescent="0.2">
      <c r="A1316" s="29">
        <v>43766</v>
      </c>
      <c r="B1316" s="28">
        <v>1.85</v>
      </c>
    </row>
    <row r="1317" spans="1:2" x14ac:dyDescent="0.2">
      <c r="A1317" s="29">
        <v>43767</v>
      </c>
      <c r="B1317" s="28">
        <v>1.84</v>
      </c>
    </row>
    <row r="1318" spans="1:2" x14ac:dyDescent="0.2">
      <c r="A1318" s="29">
        <v>43768</v>
      </c>
      <c r="B1318" s="28">
        <v>1.78</v>
      </c>
    </row>
    <row r="1319" spans="1:2" x14ac:dyDescent="0.2">
      <c r="A1319" s="29">
        <v>43769</v>
      </c>
      <c r="B1319" s="28">
        <v>1.69</v>
      </c>
    </row>
    <row r="1320" spans="1:2" x14ac:dyDescent="0.2">
      <c r="A1320" s="29">
        <v>43770</v>
      </c>
      <c r="B1320" s="28">
        <v>1.73</v>
      </c>
    </row>
    <row r="1321" spans="1:2" x14ac:dyDescent="0.2">
      <c r="A1321" s="29">
        <v>43773</v>
      </c>
      <c r="B1321" s="28">
        <v>1.79</v>
      </c>
    </row>
    <row r="1322" spans="1:2" x14ac:dyDescent="0.2">
      <c r="A1322" s="29">
        <v>43774</v>
      </c>
      <c r="B1322" s="28">
        <v>1.86</v>
      </c>
    </row>
    <row r="1323" spans="1:2" x14ac:dyDescent="0.2">
      <c r="A1323" s="29">
        <v>43775</v>
      </c>
      <c r="B1323" s="28">
        <v>1.81</v>
      </c>
    </row>
    <row r="1324" spans="1:2" x14ac:dyDescent="0.2">
      <c r="A1324" s="29">
        <v>43776</v>
      </c>
      <c r="B1324" s="28">
        <v>1.92</v>
      </c>
    </row>
    <row r="1325" spans="1:2" x14ac:dyDescent="0.2">
      <c r="A1325" s="29">
        <v>43777</v>
      </c>
      <c r="B1325" s="28">
        <v>1.94</v>
      </c>
    </row>
    <row r="1326" spans="1:2" x14ac:dyDescent="0.2">
      <c r="A1326" s="29">
        <v>43781</v>
      </c>
      <c r="B1326" s="28">
        <v>1.92</v>
      </c>
    </row>
    <row r="1327" spans="1:2" x14ac:dyDescent="0.2">
      <c r="A1327" s="29">
        <v>43782</v>
      </c>
      <c r="B1327" s="28">
        <v>1.88</v>
      </c>
    </row>
    <row r="1328" spans="1:2" x14ac:dyDescent="0.2">
      <c r="A1328" s="29">
        <v>43783</v>
      </c>
      <c r="B1328" s="28">
        <v>1.82</v>
      </c>
    </row>
    <row r="1329" spans="1:2" x14ac:dyDescent="0.2">
      <c r="A1329" s="29">
        <v>43784</v>
      </c>
      <c r="B1329" s="28">
        <v>1.84</v>
      </c>
    </row>
    <row r="1330" spans="1:2" x14ac:dyDescent="0.2">
      <c r="A1330" s="29">
        <v>43787</v>
      </c>
      <c r="B1330" s="28">
        <v>1.81</v>
      </c>
    </row>
    <row r="1331" spans="1:2" x14ac:dyDescent="0.2">
      <c r="A1331" s="29">
        <v>43788</v>
      </c>
      <c r="B1331" s="28">
        <v>1.79</v>
      </c>
    </row>
    <row r="1332" spans="1:2" x14ac:dyDescent="0.2">
      <c r="A1332" s="29">
        <v>43789</v>
      </c>
      <c r="B1332" s="28">
        <v>1.73</v>
      </c>
    </row>
    <row r="1333" spans="1:2" x14ac:dyDescent="0.2">
      <c r="A1333" s="29">
        <v>43790</v>
      </c>
      <c r="B1333" s="28">
        <v>1.77</v>
      </c>
    </row>
    <row r="1334" spans="1:2" x14ac:dyDescent="0.2">
      <c r="A1334" s="29">
        <v>43791</v>
      </c>
      <c r="B1334" s="28">
        <v>1.77</v>
      </c>
    </row>
    <row r="1335" spans="1:2" x14ac:dyDescent="0.2">
      <c r="A1335" s="29">
        <v>43794</v>
      </c>
      <c r="B1335" s="28">
        <v>1.76</v>
      </c>
    </row>
    <row r="1336" spans="1:2" x14ac:dyDescent="0.2">
      <c r="A1336" s="29">
        <v>43795</v>
      </c>
      <c r="B1336" s="28">
        <v>1.74</v>
      </c>
    </row>
    <row r="1337" spans="1:2" x14ac:dyDescent="0.2">
      <c r="A1337" s="29">
        <v>43796</v>
      </c>
      <c r="B1337" s="28">
        <v>1.77</v>
      </c>
    </row>
    <row r="1338" spans="1:2" x14ac:dyDescent="0.2">
      <c r="A1338" s="29">
        <v>43798</v>
      </c>
      <c r="B1338" s="28">
        <v>1.78</v>
      </c>
    </row>
    <row r="1339" spans="1:2" x14ac:dyDescent="0.2">
      <c r="A1339" s="29">
        <v>43801</v>
      </c>
      <c r="B1339" s="28">
        <v>1.83</v>
      </c>
    </row>
    <row r="1340" spans="1:2" x14ac:dyDescent="0.2">
      <c r="A1340" s="29">
        <v>43802</v>
      </c>
      <c r="B1340" s="28">
        <v>1.72</v>
      </c>
    </row>
    <row r="1341" spans="1:2" x14ac:dyDescent="0.2">
      <c r="A1341" s="29">
        <v>43803</v>
      </c>
      <c r="B1341" s="28">
        <v>1.77</v>
      </c>
    </row>
    <row r="1342" spans="1:2" x14ac:dyDescent="0.2">
      <c r="A1342" s="29">
        <v>43804</v>
      </c>
      <c r="B1342" s="28">
        <v>1.8</v>
      </c>
    </row>
    <row r="1343" spans="1:2" x14ac:dyDescent="0.2">
      <c r="A1343" s="29">
        <v>43805</v>
      </c>
      <c r="B1343" s="28">
        <v>1.84</v>
      </c>
    </row>
    <row r="1344" spans="1:2" x14ac:dyDescent="0.2">
      <c r="A1344" s="29">
        <v>43808</v>
      </c>
      <c r="B1344" s="28">
        <v>1.83</v>
      </c>
    </row>
    <row r="1345" spans="1:2" x14ac:dyDescent="0.2">
      <c r="A1345" s="29">
        <v>43809</v>
      </c>
      <c r="B1345" s="28">
        <v>1.85</v>
      </c>
    </row>
    <row r="1346" spans="1:2" x14ac:dyDescent="0.2">
      <c r="A1346" s="29">
        <v>43810</v>
      </c>
      <c r="B1346" s="28">
        <v>1.79</v>
      </c>
    </row>
    <row r="1347" spans="1:2" x14ac:dyDescent="0.2">
      <c r="A1347" s="29">
        <v>43811</v>
      </c>
      <c r="B1347" s="28">
        <v>1.9</v>
      </c>
    </row>
    <row r="1348" spans="1:2" x14ac:dyDescent="0.2">
      <c r="A1348" s="29">
        <v>43812</v>
      </c>
      <c r="B1348" s="28">
        <v>1.82</v>
      </c>
    </row>
    <row r="1349" spans="1:2" x14ac:dyDescent="0.2">
      <c r="A1349" s="29">
        <v>43815</v>
      </c>
      <c r="B1349" s="28">
        <v>1.89</v>
      </c>
    </row>
    <row r="1350" spans="1:2" x14ac:dyDescent="0.2">
      <c r="A1350" s="29">
        <v>43816</v>
      </c>
      <c r="B1350" s="28">
        <v>1.89</v>
      </c>
    </row>
    <row r="1351" spans="1:2" x14ac:dyDescent="0.2">
      <c r="A1351" s="29">
        <v>43817</v>
      </c>
      <c r="B1351" s="28">
        <v>1.92</v>
      </c>
    </row>
    <row r="1352" spans="1:2" x14ac:dyDescent="0.2">
      <c r="A1352" s="29">
        <v>43818</v>
      </c>
      <c r="B1352" s="28">
        <v>1.92</v>
      </c>
    </row>
    <row r="1353" spans="1:2" x14ac:dyDescent="0.2">
      <c r="A1353" s="29">
        <v>43819</v>
      </c>
      <c r="B1353" s="28">
        <v>1.92</v>
      </c>
    </row>
    <row r="1354" spans="1:2" x14ac:dyDescent="0.2">
      <c r="A1354" s="29">
        <v>43822</v>
      </c>
      <c r="B1354" s="28">
        <v>1.93</v>
      </c>
    </row>
    <row r="1355" spans="1:2" x14ac:dyDescent="0.2">
      <c r="A1355" s="29">
        <v>43823</v>
      </c>
      <c r="B1355" s="28">
        <v>1.9</v>
      </c>
    </row>
    <row r="1356" spans="1:2" x14ac:dyDescent="0.2">
      <c r="A1356" s="29">
        <v>43825</v>
      </c>
      <c r="B1356" s="28">
        <v>1.9</v>
      </c>
    </row>
    <row r="1357" spans="1:2" x14ac:dyDescent="0.2">
      <c r="A1357" s="29">
        <v>43826</v>
      </c>
      <c r="B1357" s="28">
        <v>1.88</v>
      </c>
    </row>
    <row r="1358" spans="1:2" x14ac:dyDescent="0.2">
      <c r="A1358" s="29">
        <v>43829</v>
      </c>
      <c r="B1358" s="28">
        <v>1.9</v>
      </c>
    </row>
    <row r="1359" spans="1:2" x14ac:dyDescent="0.2">
      <c r="A1359" s="29">
        <v>43830</v>
      </c>
      <c r="B1359" s="28">
        <v>1.92</v>
      </c>
    </row>
    <row r="1360" spans="1:2" x14ac:dyDescent="0.2">
      <c r="A1360" s="29">
        <v>43832</v>
      </c>
      <c r="B1360" s="28">
        <v>1.88</v>
      </c>
    </row>
    <row r="1361" spans="1:2" x14ac:dyDescent="0.2">
      <c r="A1361" s="29">
        <v>43833</v>
      </c>
      <c r="B1361" s="28">
        <v>1.8</v>
      </c>
    </row>
    <row r="1362" spans="1:2" x14ac:dyDescent="0.2">
      <c r="A1362" s="29">
        <v>43836</v>
      </c>
      <c r="B1362" s="28">
        <v>1.81</v>
      </c>
    </row>
    <row r="1363" spans="1:2" x14ac:dyDescent="0.2">
      <c r="A1363" s="29">
        <v>43837</v>
      </c>
      <c r="B1363" s="28">
        <v>1.83</v>
      </c>
    </row>
    <row r="1364" spans="1:2" x14ac:dyDescent="0.2">
      <c r="A1364" s="29">
        <v>43838</v>
      </c>
      <c r="B1364" s="28">
        <v>1.87</v>
      </c>
    </row>
    <row r="1365" spans="1:2" x14ac:dyDescent="0.2">
      <c r="A1365" s="29">
        <v>43839</v>
      </c>
      <c r="B1365" s="28">
        <v>1.85</v>
      </c>
    </row>
    <row r="1366" spans="1:2" x14ac:dyDescent="0.2">
      <c r="A1366" s="29">
        <v>43840</v>
      </c>
      <c r="B1366" s="28">
        <v>1.83</v>
      </c>
    </row>
    <row r="1367" spans="1:2" x14ac:dyDescent="0.2">
      <c r="A1367" s="29">
        <v>43843</v>
      </c>
      <c r="B1367" s="28">
        <v>1.85</v>
      </c>
    </row>
    <row r="1368" spans="1:2" x14ac:dyDescent="0.2">
      <c r="A1368" s="29">
        <v>43844</v>
      </c>
      <c r="B1368" s="28">
        <v>1.82</v>
      </c>
    </row>
    <row r="1369" spans="1:2" x14ac:dyDescent="0.2">
      <c r="A1369" s="29">
        <v>43845</v>
      </c>
      <c r="B1369" s="28">
        <v>1.79</v>
      </c>
    </row>
    <row r="1370" spans="1:2" x14ac:dyDescent="0.2">
      <c r="A1370" s="29">
        <v>43846</v>
      </c>
      <c r="B1370" s="28">
        <v>1.81</v>
      </c>
    </row>
    <row r="1371" spans="1:2" x14ac:dyDescent="0.2">
      <c r="A1371" s="29">
        <v>43847</v>
      </c>
      <c r="B1371" s="28">
        <v>1.84</v>
      </c>
    </row>
    <row r="1372" spans="1:2" x14ac:dyDescent="0.2">
      <c r="A1372" s="29">
        <v>43851</v>
      </c>
      <c r="B1372" s="28">
        <v>1.78</v>
      </c>
    </row>
    <row r="1373" spans="1:2" x14ac:dyDescent="0.2">
      <c r="A1373" s="29">
        <v>43852</v>
      </c>
      <c r="B1373" s="28">
        <v>1.77</v>
      </c>
    </row>
    <row r="1374" spans="1:2" x14ac:dyDescent="0.2">
      <c r="A1374" s="29">
        <v>43853</v>
      </c>
      <c r="B1374" s="28">
        <v>1.74</v>
      </c>
    </row>
    <row r="1375" spans="1:2" x14ac:dyDescent="0.2">
      <c r="A1375" s="29">
        <v>43854</v>
      </c>
      <c r="B1375" s="28">
        <v>1.7</v>
      </c>
    </row>
    <row r="1376" spans="1:2" x14ac:dyDescent="0.2">
      <c r="A1376" s="29">
        <v>43857</v>
      </c>
      <c r="B1376" s="28">
        <v>1.61</v>
      </c>
    </row>
    <row r="1377" spans="1:2" x14ac:dyDescent="0.2">
      <c r="A1377" s="29">
        <v>43858</v>
      </c>
      <c r="B1377" s="28">
        <v>1.65</v>
      </c>
    </row>
    <row r="1378" spans="1:2" x14ac:dyDescent="0.2">
      <c r="A1378" s="29">
        <v>43859</v>
      </c>
      <c r="B1378" s="28">
        <v>1.6</v>
      </c>
    </row>
    <row r="1379" spans="1:2" x14ac:dyDescent="0.2">
      <c r="A1379" s="29">
        <v>43860</v>
      </c>
      <c r="B1379" s="28">
        <v>1.57</v>
      </c>
    </row>
    <row r="1380" spans="1:2" x14ac:dyDescent="0.2">
      <c r="A1380" s="29">
        <v>43861</v>
      </c>
      <c r="B1380" s="28">
        <v>1.51</v>
      </c>
    </row>
    <row r="1381" spans="1:2" x14ac:dyDescent="0.2">
      <c r="A1381" s="29">
        <v>43864</v>
      </c>
      <c r="B1381" s="28">
        <v>1.54</v>
      </c>
    </row>
    <row r="1382" spans="1:2" x14ac:dyDescent="0.2">
      <c r="A1382" s="29">
        <v>43865</v>
      </c>
      <c r="B1382" s="28">
        <v>1.61</v>
      </c>
    </row>
    <row r="1383" spans="1:2" x14ac:dyDescent="0.2">
      <c r="A1383" s="29">
        <v>43866</v>
      </c>
      <c r="B1383" s="28">
        <v>1.66</v>
      </c>
    </row>
    <row r="1384" spans="1:2" x14ac:dyDescent="0.2">
      <c r="A1384" s="29">
        <v>43867</v>
      </c>
      <c r="B1384" s="28">
        <v>1.65</v>
      </c>
    </row>
    <row r="1385" spans="1:2" x14ac:dyDescent="0.2">
      <c r="A1385" s="29">
        <v>43868</v>
      </c>
      <c r="B1385" s="28">
        <v>1.59</v>
      </c>
    </row>
    <row r="1386" spans="1:2" x14ac:dyDescent="0.2">
      <c r="A1386" s="29">
        <v>43871</v>
      </c>
      <c r="B1386" s="28">
        <v>1.56</v>
      </c>
    </row>
    <row r="1387" spans="1:2" x14ac:dyDescent="0.2">
      <c r="A1387" s="29">
        <v>43872</v>
      </c>
      <c r="B1387" s="28">
        <v>1.59</v>
      </c>
    </row>
    <row r="1388" spans="1:2" x14ac:dyDescent="0.2">
      <c r="A1388" s="29">
        <v>43873</v>
      </c>
      <c r="B1388" s="28">
        <v>1.62</v>
      </c>
    </row>
    <row r="1389" spans="1:2" x14ac:dyDescent="0.2">
      <c r="A1389" s="29">
        <v>43874</v>
      </c>
      <c r="B1389" s="28">
        <v>1.61</v>
      </c>
    </row>
    <row r="1390" spans="1:2" x14ac:dyDescent="0.2">
      <c r="A1390" s="29">
        <v>43875</v>
      </c>
      <c r="B1390" s="28">
        <v>1.59</v>
      </c>
    </row>
    <row r="1391" spans="1:2" x14ac:dyDescent="0.2">
      <c r="A1391" s="29">
        <v>43879</v>
      </c>
      <c r="B1391" s="28">
        <v>1.55</v>
      </c>
    </row>
    <row r="1392" spans="1:2" x14ac:dyDescent="0.2">
      <c r="A1392" s="29">
        <v>43880</v>
      </c>
      <c r="B1392" s="28">
        <v>1.56</v>
      </c>
    </row>
    <row r="1393" spans="1:2" x14ac:dyDescent="0.2">
      <c r="A1393" s="29">
        <v>43881</v>
      </c>
      <c r="B1393" s="28">
        <v>1.52</v>
      </c>
    </row>
    <row r="1394" spans="1:2" x14ac:dyDescent="0.2">
      <c r="A1394" s="29">
        <v>43882</v>
      </c>
      <c r="B1394" s="28">
        <v>1.46</v>
      </c>
    </row>
    <row r="1395" spans="1:2" x14ac:dyDescent="0.2">
      <c r="A1395" s="29">
        <v>43885</v>
      </c>
      <c r="B1395" s="28">
        <v>1.38</v>
      </c>
    </row>
    <row r="1396" spans="1:2" x14ac:dyDescent="0.2">
      <c r="A1396" s="29">
        <v>43886</v>
      </c>
      <c r="B1396" s="28">
        <v>1.33</v>
      </c>
    </row>
    <row r="1397" spans="1:2" x14ac:dyDescent="0.2">
      <c r="A1397" s="29">
        <v>43887</v>
      </c>
      <c r="B1397" s="28">
        <v>1.33</v>
      </c>
    </row>
    <row r="1398" spans="1:2" x14ac:dyDescent="0.2">
      <c r="A1398" s="29">
        <v>43888</v>
      </c>
      <c r="B1398" s="28">
        <v>1.3</v>
      </c>
    </row>
    <row r="1399" spans="1:2" x14ac:dyDescent="0.2">
      <c r="A1399" s="29">
        <v>43889</v>
      </c>
      <c r="B1399" s="28">
        <v>1.1299999999999999</v>
      </c>
    </row>
    <row r="1400" spans="1:2" x14ac:dyDescent="0.2">
      <c r="A1400" s="29">
        <v>43892</v>
      </c>
      <c r="B1400" s="28">
        <v>1.1000000000000001</v>
      </c>
    </row>
    <row r="1401" spans="1:2" x14ac:dyDescent="0.2">
      <c r="A1401" s="29">
        <v>43893</v>
      </c>
      <c r="B1401" s="28">
        <v>1.02</v>
      </c>
    </row>
    <row r="1402" spans="1:2" x14ac:dyDescent="0.2">
      <c r="A1402" s="29">
        <v>43894</v>
      </c>
      <c r="B1402" s="28">
        <v>1.02</v>
      </c>
    </row>
    <row r="1403" spans="1:2" x14ac:dyDescent="0.2">
      <c r="A1403" s="29">
        <v>43895</v>
      </c>
      <c r="B1403" s="28">
        <v>0.92</v>
      </c>
    </row>
    <row r="1404" spans="1:2" x14ac:dyDescent="0.2">
      <c r="A1404" s="29">
        <v>43896</v>
      </c>
      <c r="B1404" s="28">
        <v>0.74</v>
      </c>
    </row>
    <row r="1405" spans="1:2" x14ac:dyDescent="0.2">
      <c r="A1405" s="29">
        <v>43899</v>
      </c>
      <c r="B1405" s="28">
        <v>0.54</v>
      </c>
    </row>
    <row r="1406" spans="1:2" x14ac:dyDescent="0.2">
      <c r="A1406" s="29">
        <v>43900</v>
      </c>
      <c r="B1406" s="28">
        <v>0.76</v>
      </c>
    </row>
    <row r="1407" spans="1:2" x14ac:dyDescent="0.2">
      <c r="A1407" s="29">
        <v>43901</v>
      </c>
      <c r="B1407" s="28">
        <v>0.82</v>
      </c>
    </row>
    <row r="1408" spans="1:2" x14ac:dyDescent="0.2">
      <c r="A1408" s="29">
        <v>43902</v>
      </c>
      <c r="B1408" s="28">
        <v>0.88</v>
      </c>
    </row>
    <row r="1409" spans="1:2" x14ac:dyDescent="0.2">
      <c r="A1409" s="29">
        <v>43903</v>
      </c>
      <c r="B1409" s="28">
        <v>0.94</v>
      </c>
    </row>
    <row r="1410" spans="1:2" x14ac:dyDescent="0.2">
      <c r="A1410" s="29">
        <v>43906</v>
      </c>
      <c r="B1410" s="28">
        <v>0.73</v>
      </c>
    </row>
    <row r="1411" spans="1:2" x14ac:dyDescent="0.2">
      <c r="A1411" s="29">
        <v>43907</v>
      </c>
      <c r="B1411" s="28">
        <v>1.02</v>
      </c>
    </row>
    <row r="1412" spans="1:2" x14ac:dyDescent="0.2">
      <c r="A1412" s="29">
        <v>43908</v>
      </c>
      <c r="B1412" s="28">
        <v>1.18</v>
      </c>
    </row>
    <row r="1413" spans="1:2" x14ac:dyDescent="0.2">
      <c r="A1413" s="29">
        <v>43909</v>
      </c>
      <c r="B1413" s="28">
        <v>1.1200000000000001</v>
      </c>
    </row>
    <row r="1414" spans="1:2" x14ac:dyDescent="0.2">
      <c r="A1414" s="29">
        <v>43910</v>
      </c>
      <c r="B1414" s="28">
        <v>0.92</v>
      </c>
    </row>
    <row r="1415" spans="1:2" x14ac:dyDescent="0.2">
      <c r="A1415" s="29">
        <v>43913</v>
      </c>
      <c r="B1415" s="28">
        <v>0.76</v>
      </c>
    </row>
    <row r="1416" spans="1:2" x14ac:dyDescent="0.2">
      <c r="A1416" s="29">
        <v>43914</v>
      </c>
      <c r="B1416" s="28">
        <v>0.84</v>
      </c>
    </row>
    <row r="1417" spans="1:2" x14ac:dyDescent="0.2">
      <c r="A1417" s="29">
        <v>43915</v>
      </c>
      <c r="B1417" s="28">
        <v>0.88</v>
      </c>
    </row>
    <row r="1418" spans="1:2" x14ac:dyDescent="0.2">
      <c r="A1418" s="29">
        <v>43916</v>
      </c>
      <c r="B1418" s="28">
        <v>0.83</v>
      </c>
    </row>
    <row r="1419" spans="1:2" x14ac:dyDescent="0.2">
      <c r="A1419" s="29">
        <v>43917</v>
      </c>
      <c r="B1419" s="28">
        <v>0.72</v>
      </c>
    </row>
    <row r="1420" spans="1:2" x14ac:dyDescent="0.2">
      <c r="A1420" s="29">
        <v>43920</v>
      </c>
      <c r="B1420" s="28">
        <v>0.7</v>
      </c>
    </row>
    <row r="1421" spans="1:2" x14ac:dyDescent="0.2">
      <c r="A1421" s="29">
        <v>43921</v>
      </c>
      <c r="B1421" s="28">
        <v>0.7</v>
      </c>
    </row>
    <row r="1422" spans="1:2" x14ac:dyDescent="0.2">
      <c r="A1422" s="29">
        <v>43922</v>
      </c>
      <c r="B1422" s="28">
        <v>0.62</v>
      </c>
    </row>
    <row r="1423" spans="1:2" x14ac:dyDescent="0.2">
      <c r="A1423" s="29">
        <v>43923</v>
      </c>
      <c r="B1423" s="28">
        <v>0.63</v>
      </c>
    </row>
    <row r="1424" spans="1:2" x14ac:dyDescent="0.2">
      <c r="A1424" s="29">
        <v>43924</v>
      </c>
      <c r="B1424" s="28">
        <v>0.62</v>
      </c>
    </row>
    <row r="1425" spans="1:2" x14ac:dyDescent="0.2">
      <c r="A1425" s="29">
        <v>43927</v>
      </c>
      <c r="B1425" s="28">
        <v>0.67</v>
      </c>
    </row>
    <row r="1426" spans="1:2" x14ac:dyDescent="0.2">
      <c r="A1426" s="29">
        <v>43928</v>
      </c>
      <c r="B1426" s="28">
        <v>0.75</v>
      </c>
    </row>
    <row r="1427" spans="1:2" x14ac:dyDescent="0.2">
      <c r="A1427" s="29">
        <v>43929</v>
      </c>
      <c r="B1427" s="28">
        <v>0.77</v>
      </c>
    </row>
    <row r="1428" spans="1:2" x14ac:dyDescent="0.2">
      <c r="A1428" s="29">
        <v>43930</v>
      </c>
      <c r="B1428" s="28">
        <v>0.73</v>
      </c>
    </row>
    <row r="1429" spans="1:2" x14ac:dyDescent="0.2">
      <c r="A1429" s="29">
        <v>43934</v>
      </c>
      <c r="B1429" s="28">
        <v>0.76</v>
      </c>
    </row>
    <row r="1430" spans="1:2" x14ac:dyDescent="0.2">
      <c r="A1430" s="29">
        <v>43935</v>
      </c>
      <c r="B1430" s="28">
        <v>0.76</v>
      </c>
    </row>
    <row r="1431" spans="1:2" x14ac:dyDescent="0.2">
      <c r="A1431" s="29">
        <v>43936</v>
      </c>
      <c r="B1431" s="28">
        <v>0.63</v>
      </c>
    </row>
    <row r="1432" spans="1:2" x14ac:dyDescent="0.2">
      <c r="A1432" s="29">
        <v>43937</v>
      </c>
      <c r="B1432" s="28">
        <v>0.61</v>
      </c>
    </row>
    <row r="1433" spans="1:2" x14ac:dyDescent="0.2">
      <c r="A1433" s="29">
        <v>43938</v>
      </c>
      <c r="B1433" s="28">
        <v>0.65</v>
      </c>
    </row>
    <row r="1434" spans="1:2" x14ac:dyDescent="0.2">
      <c r="A1434" s="29">
        <v>43941</v>
      </c>
      <c r="B1434" s="28">
        <v>0.63</v>
      </c>
    </row>
    <row r="1435" spans="1:2" x14ac:dyDescent="0.2">
      <c r="A1435" s="29">
        <v>43942</v>
      </c>
      <c r="B1435" s="28">
        <v>0.57999999999999996</v>
      </c>
    </row>
    <row r="1436" spans="1:2" x14ac:dyDescent="0.2">
      <c r="A1436" s="29">
        <v>43943</v>
      </c>
      <c r="B1436" s="28">
        <v>0.63</v>
      </c>
    </row>
    <row r="1437" spans="1:2" x14ac:dyDescent="0.2">
      <c r="A1437" s="29">
        <v>43944</v>
      </c>
      <c r="B1437" s="28">
        <v>0.61</v>
      </c>
    </row>
    <row r="1438" spans="1:2" x14ac:dyDescent="0.2">
      <c r="A1438" s="29">
        <v>43945</v>
      </c>
      <c r="B1438" s="28">
        <v>0.6</v>
      </c>
    </row>
    <row r="1439" spans="1:2" x14ac:dyDescent="0.2">
      <c r="A1439" s="29">
        <v>43948</v>
      </c>
      <c r="B1439" s="28">
        <v>0.67</v>
      </c>
    </row>
    <row r="1440" spans="1:2" x14ac:dyDescent="0.2">
      <c r="A1440" s="29">
        <v>43949</v>
      </c>
      <c r="B1440" s="28">
        <v>0.62</v>
      </c>
    </row>
    <row r="1441" spans="1:2" x14ac:dyDescent="0.2">
      <c r="A1441" s="29">
        <v>43950</v>
      </c>
      <c r="B1441" s="28">
        <v>0.63</v>
      </c>
    </row>
    <row r="1442" spans="1:2" x14ac:dyDescent="0.2">
      <c r="A1442" s="29">
        <v>43951</v>
      </c>
      <c r="B1442" s="28">
        <v>0.64</v>
      </c>
    </row>
    <row r="1443" spans="1:2" x14ac:dyDescent="0.2">
      <c r="A1443" s="29">
        <v>43952</v>
      </c>
      <c r="B1443" s="28">
        <v>0.64</v>
      </c>
    </row>
    <row r="1444" spans="1:2" x14ac:dyDescent="0.2">
      <c r="A1444" s="29">
        <v>43955</v>
      </c>
      <c r="B1444" s="28">
        <v>0.64</v>
      </c>
    </row>
    <row r="1445" spans="1:2" x14ac:dyDescent="0.2">
      <c r="A1445" s="29">
        <v>43956</v>
      </c>
      <c r="B1445" s="28">
        <v>0.66</v>
      </c>
    </row>
    <row r="1446" spans="1:2" x14ac:dyDescent="0.2">
      <c r="A1446" s="29">
        <v>43957</v>
      </c>
      <c r="B1446" s="28">
        <v>0.72</v>
      </c>
    </row>
    <row r="1447" spans="1:2" x14ac:dyDescent="0.2">
      <c r="A1447" s="29">
        <v>43958</v>
      </c>
      <c r="B1447" s="28">
        <v>0.63</v>
      </c>
    </row>
    <row r="1448" spans="1:2" x14ac:dyDescent="0.2">
      <c r="A1448" s="29">
        <v>43959</v>
      </c>
      <c r="B1448" s="28">
        <v>0.69</v>
      </c>
    </row>
    <row r="1449" spans="1:2" x14ac:dyDescent="0.2">
      <c r="A1449" s="29">
        <v>43962</v>
      </c>
      <c r="B1449" s="28">
        <v>0.73</v>
      </c>
    </row>
    <row r="1450" spans="1:2" x14ac:dyDescent="0.2">
      <c r="A1450" s="29">
        <v>43963</v>
      </c>
      <c r="B1450" s="28">
        <v>0.69</v>
      </c>
    </row>
    <row r="1451" spans="1:2" x14ac:dyDescent="0.2">
      <c r="A1451" s="29">
        <v>43964</v>
      </c>
      <c r="B1451" s="28">
        <v>0.64</v>
      </c>
    </row>
    <row r="1452" spans="1:2" x14ac:dyDescent="0.2">
      <c r="A1452" s="29">
        <v>43965</v>
      </c>
      <c r="B1452" s="28">
        <v>0.63</v>
      </c>
    </row>
    <row r="1453" spans="1:2" x14ac:dyDescent="0.2">
      <c r="A1453" s="29">
        <v>43966</v>
      </c>
      <c r="B1453" s="28">
        <v>0.64</v>
      </c>
    </row>
    <row r="1454" spans="1:2" x14ac:dyDescent="0.2">
      <c r="A1454" s="29">
        <v>43969</v>
      </c>
      <c r="B1454" s="28">
        <v>0.73</v>
      </c>
    </row>
    <row r="1455" spans="1:2" x14ac:dyDescent="0.2">
      <c r="A1455" s="29">
        <v>43970</v>
      </c>
      <c r="B1455" s="28">
        <v>0.7</v>
      </c>
    </row>
    <row r="1456" spans="1:2" x14ac:dyDescent="0.2">
      <c r="A1456" s="29">
        <v>43971</v>
      </c>
      <c r="B1456" s="28">
        <v>0.68</v>
      </c>
    </row>
    <row r="1457" spans="1:2" x14ac:dyDescent="0.2">
      <c r="A1457" s="29">
        <v>43972</v>
      </c>
      <c r="B1457" s="28">
        <v>0.68</v>
      </c>
    </row>
    <row r="1458" spans="1:2" x14ac:dyDescent="0.2">
      <c r="A1458" s="29">
        <v>43973</v>
      </c>
      <c r="B1458" s="28">
        <v>0.66</v>
      </c>
    </row>
    <row r="1459" spans="1:2" x14ac:dyDescent="0.2">
      <c r="A1459" s="29">
        <v>43977</v>
      </c>
      <c r="B1459" s="28">
        <v>0.69</v>
      </c>
    </row>
    <row r="1460" spans="1:2" x14ac:dyDescent="0.2">
      <c r="A1460" s="29">
        <v>43978</v>
      </c>
      <c r="B1460" s="28">
        <v>0.68</v>
      </c>
    </row>
    <row r="1461" spans="1:2" x14ac:dyDescent="0.2">
      <c r="A1461" s="29">
        <v>43979</v>
      </c>
      <c r="B1461" s="28">
        <v>0.7</v>
      </c>
    </row>
    <row r="1462" spans="1:2" x14ac:dyDescent="0.2">
      <c r="A1462" s="29">
        <v>43980</v>
      </c>
      <c r="B1462" s="28">
        <v>0.65</v>
      </c>
    </row>
    <row r="1463" spans="1:2" x14ac:dyDescent="0.2">
      <c r="A1463" s="29">
        <v>43983</v>
      </c>
      <c r="B1463" s="28">
        <v>0.66</v>
      </c>
    </row>
    <row r="1464" spans="1:2" x14ac:dyDescent="0.2">
      <c r="A1464" s="29">
        <v>43984</v>
      </c>
      <c r="B1464" s="28">
        <v>0.68</v>
      </c>
    </row>
    <row r="1465" spans="1:2" x14ac:dyDescent="0.2">
      <c r="A1465" s="29">
        <v>43985</v>
      </c>
      <c r="B1465" s="28">
        <v>0.77</v>
      </c>
    </row>
    <row r="1466" spans="1:2" x14ac:dyDescent="0.2">
      <c r="A1466" s="29">
        <v>43986</v>
      </c>
      <c r="B1466" s="28">
        <v>0.82</v>
      </c>
    </row>
    <row r="1467" spans="1:2" x14ac:dyDescent="0.2">
      <c r="A1467" s="29">
        <v>43987</v>
      </c>
      <c r="B1467" s="28">
        <v>0.91</v>
      </c>
    </row>
    <row r="1468" spans="1:2" x14ac:dyDescent="0.2">
      <c r="A1468" s="29">
        <v>43990</v>
      </c>
      <c r="B1468" s="28">
        <v>0.88</v>
      </c>
    </row>
    <row r="1469" spans="1:2" x14ac:dyDescent="0.2">
      <c r="A1469" s="29">
        <v>43991</v>
      </c>
      <c r="B1469" s="28">
        <v>0.84</v>
      </c>
    </row>
    <row r="1470" spans="1:2" x14ac:dyDescent="0.2">
      <c r="A1470" s="29">
        <v>43992</v>
      </c>
      <c r="B1470" s="28">
        <v>0.75</v>
      </c>
    </row>
    <row r="1471" spans="1:2" x14ac:dyDescent="0.2">
      <c r="A1471" s="29">
        <v>43993</v>
      </c>
      <c r="B1471" s="28">
        <v>0.66</v>
      </c>
    </row>
    <row r="1472" spans="1:2" x14ac:dyDescent="0.2">
      <c r="A1472" s="29">
        <v>43994</v>
      </c>
      <c r="B1472" s="28">
        <v>0.71</v>
      </c>
    </row>
    <row r="1473" spans="1:2" x14ac:dyDescent="0.2">
      <c r="A1473" s="29">
        <v>43997</v>
      </c>
      <c r="B1473" s="28">
        <v>0.71</v>
      </c>
    </row>
    <row r="1474" spans="1:2" x14ac:dyDescent="0.2">
      <c r="A1474" s="29">
        <v>43998</v>
      </c>
      <c r="B1474" s="28">
        <v>0.75</v>
      </c>
    </row>
    <row r="1475" spans="1:2" x14ac:dyDescent="0.2">
      <c r="A1475" s="29">
        <v>43999</v>
      </c>
      <c r="B1475" s="28">
        <v>0.74</v>
      </c>
    </row>
    <row r="1476" spans="1:2" x14ac:dyDescent="0.2">
      <c r="A1476" s="29">
        <v>44000</v>
      </c>
      <c r="B1476" s="28">
        <v>0.71</v>
      </c>
    </row>
    <row r="1477" spans="1:2" x14ac:dyDescent="0.2">
      <c r="A1477" s="29">
        <v>44001</v>
      </c>
      <c r="B1477" s="28">
        <v>0.7</v>
      </c>
    </row>
    <row r="1478" spans="1:2" x14ac:dyDescent="0.2">
      <c r="A1478" s="29">
        <v>44004</v>
      </c>
      <c r="B1478" s="28">
        <v>0.71</v>
      </c>
    </row>
    <row r="1479" spans="1:2" x14ac:dyDescent="0.2">
      <c r="A1479" s="29">
        <v>44005</v>
      </c>
      <c r="B1479" s="28">
        <v>0.72</v>
      </c>
    </row>
    <row r="1480" spans="1:2" x14ac:dyDescent="0.2">
      <c r="A1480" s="29">
        <v>44006</v>
      </c>
      <c r="B1480" s="28">
        <v>0.69</v>
      </c>
    </row>
    <row r="1481" spans="1:2" x14ac:dyDescent="0.2">
      <c r="A1481" s="29">
        <v>44007</v>
      </c>
      <c r="B1481" s="28">
        <v>0.68</v>
      </c>
    </row>
    <row r="1482" spans="1:2" x14ac:dyDescent="0.2">
      <c r="A1482" s="29">
        <v>44008</v>
      </c>
      <c r="B1482" s="28">
        <v>0.64</v>
      </c>
    </row>
    <row r="1483" spans="1:2" x14ac:dyDescent="0.2">
      <c r="A1483" s="29">
        <v>44011</v>
      </c>
      <c r="B1483" s="28">
        <v>0.64</v>
      </c>
    </row>
    <row r="1484" spans="1:2" x14ac:dyDescent="0.2">
      <c r="A1484" s="29">
        <v>44012</v>
      </c>
      <c r="B1484" s="28">
        <v>0.66</v>
      </c>
    </row>
    <row r="1485" spans="1:2" x14ac:dyDescent="0.2">
      <c r="A1485" s="29">
        <v>44013</v>
      </c>
      <c r="B1485" s="28">
        <v>0.69</v>
      </c>
    </row>
    <row r="1486" spans="1:2" x14ac:dyDescent="0.2">
      <c r="A1486" s="29">
        <v>44014</v>
      </c>
      <c r="B1486" s="28">
        <v>0.68</v>
      </c>
    </row>
    <row r="1487" spans="1:2" x14ac:dyDescent="0.2">
      <c r="A1487" s="29">
        <v>44018</v>
      </c>
      <c r="B1487" s="28">
        <v>0.69</v>
      </c>
    </row>
    <row r="1488" spans="1:2" x14ac:dyDescent="0.2">
      <c r="A1488" s="29">
        <v>44019</v>
      </c>
      <c r="B1488" s="28">
        <v>0.65</v>
      </c>
    </row>
    <row r="1489" spans="1:2" x14ac:dyDescent="0.2">
      <c r="A1489" s="29">
        <v>44020</v>
      </c>
      <c r="B1489" s="28">
        <v>0.67</v>
      </c>
    </row>
    <row r="1490" spans="1:2" x14ac:dyDescent="0.2">
      <c r="A1490" s="29">
        <v>44021</v>
      </c>
      <c r="B1490" s="28">
        <v>0.62</v>
      </c>
    </row>
    <row r="1491" spans="1:2" x14ac:dyDescent="0.2">
      <c r="A1491" s="29">
        <v>44022</v>
      </c>
      <c r="B1491" s="28">
        <v>0.65</v>
      </c>
    </row>
    <row r="1492" spans="1:2" x14ac:dyDescent="0.2">
      <c r="A1492" s="29">
        <v>44025</v>
      </c>
      <c r="B1492" s="28">
        <v>0.64</v>
      </c>
    </row>
    <row r="1493" spans="1:2" x14ac:dyDescent="0.2">
      <c r="A1493" s="29">
        <v>44026</v>
      </c>
      <c r="B1493" s="28">
        <v>0.63</v>
      </c>
    </row>
    <row r="1494" spans="1:2" x14ac:dyDescent="0.2">
      <c r="A1494" s="29">
        <v>44027</v>
      </c>
      <c r="B1494" s="28">
        <v>0.64</v>
      </c>
    </row>
    <row r="1495" spans="1:2" x14ac:dyDescent="0.2">
      <c r="A1495" s="29">
        <v>44028</v>
      </c>
      <c r="B1495" s="28">
        <v>0.62</v>
      </c>
    </row>
    <row r="1496" spans="1:2" x14ac:dyDescent="0.2">
      <c r="A1496" s="29">
        <v>44029</v>
      </c>
      <c r="B1496" s="28">
        <v>0.64</v>
      </c>
    </row>
    <row r="1497" spans="1:2" x14ac:dyDescent="0.2">
      <c r="A1497" s="29">
        <v>44032</v>
      </c>
      <c r="B1497" s="28">
        <v>0.62</v>
      </c>
    </row>
    <row r="1498" spans="1:2" x14ac:dyDescent="0.2">
      <c r="A1498" s="29">
        <v>44033</v>
      </c>
      <c r="B1498" s="28">
        <v>0.61</v>
      </c>
    </row>
    <row r="1499" spans="1:2" x14ac:dyDescent="0.2">
      <c r="A1499" s="29">
        <v>44034</v>
      </c>
      <c r="B1499" s="28">
        <v>0.6</v>
      </c>
    </row>
    <row r="1500" spans="1:2" x14ac:dyDescent="0.2">
      <c r="A1500" s="29">
        <v>44035</v>
      </c>
      <c r="B1500" s="28">
        <v>0.59</v>
      </c>
    </row>
    <row r="1501" spans="1:2" x14ac:dyDescent="0.2">
      <c r="A1501" s="29">
        <v>44036</v>
      </c>
      <c r="B1501" s="28">
        <v>0.59</v>
      </c>
    </row>
    <row r="1502" spans="1:2" x14ac:dyDescent="0.2">
      <c r="A1502" s="29">
        <v>44039</v>
      </c>
      <c r="B1502" s="28">
        <v>0.62</v>
      </c>
    </row>
    <row r="1503" spans="1:2" x14ac:dyDescent="0.2">
      <c r="A1503" s="29">
        <v>44040</v>
      </c>
      <c r="B1503" s="28">
        <v>0.59</v>
      </c>
    </row>
    <row r="1504" spans="1:2" x14ac:dyDescent="0.2">
      <c r="A1504" s="29">
        <v>44041</v>
      </c>
      <c r="B1504" s="28">
        <v>0.57999999999999996</v>
      </c>
    </row>
    <row r="1505" spans="1:2" x14ac:dyDescent="0.2">
      <c r="A1505" s="29">
        <v>44042</v>
      </c>
      <c r="B1505" s="28">
        <v>0.55000000000000004</v>
      </c>
    </row>
    <row r="1506" spans="1:2" x14ac:dyDescent="0.2">
      <c r="A1506" s="29">
        <v>44043</v>
      </c>
      <c r="B1506" s="28">
        <v>0.55000000000000004</v>
      </c>
    </row>
    <row r="1507" spans="1:2" x14ac:dyDescent="0.2">
      <c r="A1507" s="29">
        <v>44046</v>
      </c>
      <c r="B1507" s="28">
        <v>0.56000000000000005</v>
      </c>
    </row>
    <row r="1508" spans="1:2" x14ac:dyDescent="0.2">
      <c r="A1508" s="29">
        <v>44047</v>
      </c>
      <c r="B1508" s="28">
        <v>0.52</v>
      </c>
    </row>
    <row r="1509" spans="1:2" x14ac:dyDescent="0.2">
      <c r="A1509" s="29">
        <v>44048</v>
      </c>
      <c r="B1509" s="28">
        <v>0.55000000000000004</v>
      </c>
    </row>
    <row r="1510" spans="1:2" x14ac:dyDescent="0.2">
      <c r="A1510" s="29">
        <v>44049</v>
      </c>
      <c r="B1510" s="28">
        <v>0.55000000000000004</v>
      </c>
    </row>
    <row r="1511" spans="1:2" x14ac:dyDescent="0.2">
      <c r="A1511" s="29">
        <v>44050</v>
      </c>
      <c r="B1511" s="28">
        <v>0.56999999999999995</v>
      </c>
    </row>
    <row r="1512" spans="1:2" x14ac:dyDescent="0.2">
      <c r="A1512" s="29">
        <v>44053</v>
      </c>
      <c r="B1512" s="28">
        <v>0.59</v>
      </c>
    </row>
    <row r="1513" spans="1:2" x14ac:dyDescent="0.2">
      <c r="A1513" s="29">
        <v>44054</v>
      </c>
      <c r="B1513" s="28">
        <v>0.64</v>
      </c>
    </row>
    <row r="1514" spans="1:2" x14ac:dyDescent="0.2">
      <c r="A1514" s="29">
        <v>44055</v>
      </c>
      <c r="B1514" s="28">
        <v>0.69</v>
      </c>
    </row>
    <row r="1515" spans="1:2" x14ac:dyDescent="0.2">
      <c r="A1515" s="29">
        <v>44056</v>
      </c>
      <c r="B1515" s="28">
        <v>0.71</v>
      </c>
    </row>
    <row r="1516" spans="1:2" x14ac:dyDescent="0.2">
      <c r="A1516" s="29">
        <v>44057</v>
      </c>
      <c r="B1516" s="28">
        <v>0.71</v>
      </c>
    </row>
    <row r="1517" spans="1:2" x14ac:dyDescent="0.2">
      <c r="A1517" s="29">
        <v>44060</v>
      </c>
      <c r="B1517" s="28">
        <v>0.69</v>
      </c>
    </row>
    <row r="1518" spans="1:2" x14ac:dyDescent="0.2">
      <c r="A1518" s="29">
        <v>44061</v>
      </c>
      <c r="B1518" s="28">
        <v>0.67</v>
      </c>
    </row>
    <row r="1519" spans="1:2" x14ac:dyDescent="0.2">
      <c r="A1519" s="29">
        <v>44062</v>
      </c>
      <c r="B1519" s="28">
        <v>0.68</v>
      </c>
    </row>
    <row r="1520" spans="1:2" x14ac:dyDescent="0.2">
      <c r="A1520" s="29">
        <v>44063</v>
      </c>
      <c r="B1520" s="28">
        <v>0.65</v>
      </c>
    </row>
    <row r="1521" spans="1:2" x14ac:dyDescent="0.2">
      <c r="A1521" s="29">
        <v>44064</v>
      </c>
      <c r="B1521" s="28">
        <v>0.64</v>
      </c>
    </row>
    <row r="1522" spans="1:2" x14ac:dyDescent="0.2">
      <c r="A1522" s="29">
        <v>44067</v>
      </c>
      <c r="B1522" s="28">
        <v>0.65</v>
      </c>
    </row>
    <row r="1523" spans="1:2" x14ac:dyDescent="0.2">
      <c r="A1523" s="29">
        <v>44068</v>
      </c>
      <c r="B1523" s="28">
        <v>0.69</v>
      </c>
    </row>
    <row r="1524" spans="1:2" x14ac:dyDescent="0.2">
      <c r="A1524" s="29">
        <v>44069</v>
      </c>
      <c r="B1524" s="28">
        <v>0.69</v>
      </c>
    </row>
    <row r="1525" spans="1:2" x14ac:dyDescent="0.2">
      <c r="A1525" s="29">
        <v>44070</v>
      </c>
      <c r="B1525" s="28">
        <v>0.74</v>
      </c>
    </row>
    <row r="1526" spans="1:2" x14ac:dyDescent="0.2">
      <c r="A1526" s="29">
        <v>44071</v>
      </c>
      <c r="B1526" s="28">
        <v>0.74</v>
      </c>
    </row>
    <row r="1527" spans="1:2" x14ac:dyDescent="0.2">
      <c r="A1527" s="29">
        <v>44074</v>
      </c>
      <c r="B1527" s="28">
        <v>0.72</v>
      </c>
    </row>
    <row r="1528" spans="1:2" x14ac:dyDescent="0.2">
      <c r="A1528" s="29">
        <v>44075</v>
      </c>
      <c r="B1528" s="28">
        <v>0.68</v>
      </c>
    </row>
    <row r="1529" spans="1:2" x14ac:dyDescent="0.2">
      <c r="A1529" s="29">
        <v>44076</v>
      </c>
      <c r="B1529" s="28">
        <v>0.66</v>
      </c>
    </row>
    <row r="1530" spans="1:2" x14ac:dyDescent="0.2">
      <c r="A1530" s="29">
        <v>44077</v>
      </c>
      <c r="B1530" s="28">
        <v>0.63</v>
      </c>
    </row>
    <row r="1531" spans="1:2" x14ac:dyDescent="0.2">
      <c r="A1531" s="29">
        <v>44078</v>
      </c>
      <c r="B1531" s="28">
        <v>0.72</v>
      </c>
    </row>
    <row r="1532" spans="1:2" x14ac:dyDescent="0.2">
      <c r="A1532" s="29">
        <v>44082</v>
      </c>
      <c r="B1532" s="28">
        <v>0.69</v>
      </c>
    </row>
    <row r="1533" spans="1:2" x14ac:dyDescent="0.2">
      <c r="A1533" s="29">
        <v>44083</v>
      </c>
      <c r="B1533" s="28">
        <v>0.71</v>
      </c>
    </row>
    <row r="1534" spans="1:2" x14ac:dyDescent="0.2">
      <c r="A1534" s="29">
        <v>44084</v>
      </c>
      <c r="B1534" s="28">
        <v>0.68</v>
      </c>
    </row>
    <row r="1535" spans="1:2" x14ac:dyDescent="0.2">
      <c r="A1535" s="29">
        <v>44085</v>
      </c>
      <c r="B1535" s="28">
        <v>0.67</v>
      </c>
    </row>
    <row r="1536" spans="1:2" x14ac:dyDescent="0.2">
      <c r="A1536" s="29">
        <v>44088</v>
      </c>
      <c r="B1536" s="28">
        <v>0.68</v>
      </c>
    </row>
    <row r="1537" spans="1:2" x14ac:dyDescent="0.2">
      <c r="A1537" s="29">
        <v>44089</v>
      </c>
      <c r="B1537" s="28">
        <v>0.68</v>
      </c>
    </row>
    <row r="1538" spans="1:2" x14ac:dyDescent="0.2">
      <c r="A1538" s="29">
        <v>44090</v>
      </c>
      <c r="B1538" s="28">
        <v>0.69</v>
      </c>
    </row>
    <row r="1539" spans="1:2" x14ac:dyDescent="0.2">
      <c r="A1539" s="29">
        <v>44091</v>
      </c>
      <c r="B1539" s="28">
        <v>0.69</v>
      </c>
    </row>
    <row r="1540" spans="1:2" x14ac:dyDescent="0.2">
      <c r="A1540" s="29">
        <v>44092</v>
      </c>
      <c r="B1540" s="28">
        <v>0.7</v>
      </c>
    </row>
    <row r="1541" spans="1:2" x14ac:dyDescent="0.2">
      <c r="A1541" s="29">
        <v>44095</v>
      </c>
      <c r="B1541" s="28">
        <v>0.68</v>
      </c>
    </row>
    <row r="1542" spans="1:2" x14ac:dyDescent="0.2">
      <c r="A1542" s="29">
        <v>44096</v>
      </c>
      <c r="B1542" s="28">
        <v>0.68</v>
      </c>
    </row>
    <row r="1543" spans="1:2" x14ac:dyDescent="0.2">
      <c r="A1543" s="29">
        <v>44097</v>
      </c>
      <c r="B1543" s="28">
        <v>0.68</v>
      </c>
    </row>
    <row r="1544" spans="1:2" x14ac:dyDescent="0.2">
      <c r="A1544" s="29">
        <v>44098</v>
      </c>
      <c r="B1544" s="28">
        <v>0.67</v>
      </c>
    </row>
    <row r="1545" spans="1:2" x14ac:dyDescent="0.2">
      <c r="A1545" s="29">
        <v>44099</v>
      </c>
      <c r="B1545" s="28">
        <v>0.66</v>
      </c>
    </row>
    <row r="1546" spans="1:2" x14ac:dyDescent="0.2">
      <c r="A1546" s="29">
        <v>44102</v>
      </c>
      <c r="B1546" s="28">
        <v>0.67</v>
      </c>
    </row>
    <row r="1547" spans="1:2" x14ac:dyDescent="0.2">
      <c r="A1547" s="29">
        <v>44103</v>
      </c>
      <c r="B1547" s="28">
        <v>0.66</v>
      </c>
    </row>
    <row r="1548" spans="1:2" x14ac:dyDescent="0.2">
      <c r="A1548" s="29">
        <v>44104</v>
      </c>
      <c r="B1548" s="28">
        <v>0.69</v>
      </c>
    </row>
    <row r="1549" spans="1:2" x14ac:dyDescent="0.2">
      <c r="A1549" s="29">
        <v>44105</v>
      </c>
      <c r="B1549" s="28">
        <v>0.68</v>
      </c>
    </row>
    <row r="1550" spans="1:2" x14ac:dyDescent="0.2">
      <c r="A1550" s="29">
        <v>44106</v>
      </c>
      <c r="B1550" s="28">
        <v>0.7</v>
      </c>
    </row>
    <row r="1551" spans="1:2" x14ac:dyDescent="0.2">
      <c r="A1551" s="29">
        <v>44109</v>
      </c>
      <c r="B1551" s="28">
        <v>0.78</v>
      </c>
    </row>
    <row r="1552" spans="1:2" x14ac:dyDescent="0.2">
      <c r="A1552" s="29">
        <v>44110</v>
      </c>
      <c r="B1552" s="28">
        <v>0.76</v>
      </c>
    </row>
    <row r="1553" spans="1:2" x14ac:dyDescent="0.2">
      <c r="A1553" s="29">
        <v>44111</v>
      </c>
      <c r="B1553" s="28">
        <v>0.81</v>
      </c>
    </row>
    <row r="1554" spans="1:2" x14ac:dyDescent="0.2">
      <c r="A1554" s="29">
        <v>44112</v>
      </c>
      <c r="B1554" s="28">
        <v>0.78</v>
      </c>
    </row>
    <row r="1555" spans="1:2" x14ac:dyDescent="0.2">
      <c r="A1555" s="29">
        <v>44113</v>
      </c>
      <c r="B1555" s="28">
        <v>0.79</v>
      </c>
    </row>
    <row r="1556" spans="1:2" x14ac:dyDescent="0.2">
      <c r="A1556" s="29">
        <v>44117</v>
      </c>
      <c r="B1556" s="28">
        <v>0.74</v>
      </c>
    </row>
    <row r="1557" spans="1:2" x14ac:dyDescent="0.2">
      <c r="A1557" s="29">
        <v>44118</v>
      </c>
      <c r="B1557" s="28">
        <v>0.73</v>
      </c>
    </row>
    <row r="1558" spans="1:2" x14ac:dyDescent="0.2">
      <c r="A1558" s="29">
        <v>44119</v>
      </c>
      <c r="B1558" s="28">
        <v>0.74</v>
      </c>
    </row>
    <row r="1559" spans="1:2" x14ac:dyDescent="0.2">
      <c r="A1559" s="29">
        <v>44120</v>
      </c>
      <c r="B1559" s="28">
        <v>0.76</v>
      </c>
    </row>
    <row r="1560" spans="1:2" x14ac:dyDescent="0.2">
      <c r="A1560" s="29">
        <v>44123</v>
      </c>
      <c r="B1560" s="28">
        <v>0.78</v>
      </c>
    </row>
    <row r="1561" spans="1:2" x14ac:dyDescent="0.2">
      <c r="A1561" s="29">
        <v>44124</v>
      </c>
      <c r="B1561" s="28">
        <v>0.81</v>
      </c>
    </row>
    <row r="1562" spans="1:2" x14ac:dyDescent="0.2">
      <c r="A1562" s="29">
        <v>44125</v>
      </c>
      <c r="B1562" s="28">
        <v>0.83</v>
      </c>
    </row>
    <row r="1563" spans="1:2" x14ac:dyDescent="0.2">
      <c r="A1563" s="29">
        <v>44126</v>
      </c>
      <c r="B1563" s="28">
        <v>0.87</v>
      </c>
    </row>
    <row r="1564" spans="1:2" x14ac:dyDescent="0.2">
      <c r="A1564" s="29">
        <v>44127</v>
      </c>
      <c r="B1564" s="28">
        <v>0.85</v>
      </c>
    </row>
    <row r="1565" spans="1:2" x14ac:dyDescent="0.2">
      <c r="A1565" s="29">
        <v>44130</v>
      </c>
      <c r="B1565" s="28">
        <v>0.81</v>
      </c>
    </row>
    <row r="1566" spans="1:2" x14ac:dyDescent="0.2">
      <c r="A1566" s="29">
        <v>44131</v>
      </c>
      <c r="B1566" s="28">
        <v>0.79</v>
      </c>
    </row>
    <row r="1567" spans="1:2" x14ac:dyDescent="0.2">
      <c r="A1567" s="29">
        <v>44132</v>
      </c>
      <c r="B1567" s="28">
        <v>0.79</v>
      </c>
    </row>
    <row r="1568" spans="1:2" x14ac:dyDescent="0.2">
      <c r="A1568" s="29">
        <v>44133</v>
      </c>
      <c r="B1568" s="28">
        <v>0.85</v>
      </c>
    </row>
    <row r="1569" spans="1:2" x14ac:dyDescent="0.2">
      <c r="A1569" s="29">
        <v>44134</v>
      </c>
      <c r="B1569" s="28">
        <v>0.88</v>
      </c>
    </row>
    <row r="1570" spans="1:2" x14ac:dyDescent="0.2">
      <c r="A1570" s="29">
        <v>44137</v>
      </c>
      <c r="B1570" s="28">
        <v>0.87</v>
      </c>
    </row>
    <row r="1571" spans="1:2" x14ac:dyDescent="0.2">
      <c r="A1571" s="29">
        <v>44138</v>
      </c>
      <c r="B1571" s="28">
        <v>0.9</v>
      </c>
    </row>
    <row r="1572" spans="1:2" x14ac:dyDescent="0.2">
      <c r="A1572" s="29">
        <v>44139</v>
      </c>
      <c r="B1572" s="28">
        <v>0.78</v>
      </c>
    </row>
    <row r="1573" spans="1:2" x14ac:dyDescent="0.2">
      <c r="A1573" s="29">
        <v>44140</v>
      </c>
      <c r="B1573" s="28">
        <v>0.79</v>
      </c>
    </row>
    <row r="1574" spans="1:2" x14ac:dyDescent="0.2">
      <c r="A1574" s="29">
        <v>44141</v>
      </c>
      <c r="B1574" s="28">
        <v>0.83</v>
      </c>
    </row>
    <row r="1575" spans="1:2" x14ac:dyDescent="0.2">
      <c r="A1575" s="29">
        <v>44144</v>
      </c>
      <c r="B1575" s="28">
        <v>0.96</v>
      </c>
    </row>
    <row r="1576" spans="1:2" x14ac:dyDescent="0.2">
      <c r="A1576" s="29">
        <v>44145</v>
      </c>
      <c r="B1576" s="28">
        <v>0.98</v>
      </c>
    </row>
    <row r="1577" spans="1:2" x14ac:dyDescent="0.2">
      <c r="A1577" s="29">
        <v>44147</v>
      </c>
      <c r="B1577" s="28">
        <v>0.88</v>
      </c>
    </row>
    <row r="1578" spans="1:2" x14ac:dyDescent="0.2">
      <c r="A1578" s="29">
        <v>44148</v>
      </c>
      <c r="B1578" s="28">
        <v>0.89</v>
      </c>
    </row>
    <row r="1579" spans="1:2" x14ac:dyDescent="0.2">
      <c r="A1579" s="29">
        <v>44151</v>
      </c>
      <c r="B1579" s="28">
        <v>0.91</v>
      </c>
    </row>
    <row r="1580" spans="1:2" x14ac:dyDescent="0.2">
      <c r="A1580" s="29">
        <v>44152</v>
      </c>
      <c r="B1580" s="28">
        <v>0.87</v>
      </c>
    </row>
    <row r="1581" spans="1:2" x14ac:dyDescent="0.2">
      <c r="A1581" s="29">
        <v>44153</v>
      </c>
      <c r="B1581" s="28">
        <v>0.88</v>
      </c>
    </row>
    <row r="1582" spans="1:2" x14ac:dyDescent="0.2">
      <c r="A1582" s="29">
        <v>44154</v>
      </c>
      <c r="B1582" s="28">
        <v>0.86</v>
      </c>
    </row>
    <row r="1583" spans="1:2" x14ac:dyDescent="0.2">
      <c r="A1583" s="29">
        <v>44155</v>
      </c>
      <c r="B1583" s="28">
        <v>0.83</v>
      </c>
    </row>
    <row r="1584" spans="1:2" x14ac:dyDescent="0.2">
      <c r="A1584" s="29">
        <v>44158</v>
      </c>
      <c r="B1584" s="28">
        <v>0.86</v>
      </c>
    </row>
    <row r="1585" spans="1:2" x14ac:dyDescent="0.2">
      <c r="A1585" s="29">
        <v>44159</v>
      </c>
      <c r="B1585" s="28">
        <v>0.88</v>
      </c>
    </row>
    <row r="1586" spans="1:2" x14ac:dyDescent="0.2">
      <c r="A1586" s="29">
        <v>44160</v>
      </c>
      <c r="B1586" s="28">
        <v>0.88</v>
      </c>
    </row>
    <row r="1587" spans="1:2" x14ac:dyDescent="0.2">
      <c r="A1587" s="29">
        <v>44162</v>
      </c>
      <c r="B1587" s="28">
        <v>0.84</v>
      </c>
    </row>
    <row r="1588" spans="1:2" x14ac:dyDescent="0.2">
      <c r="A1588" s="29">
        <v>44165</v>
      </c>
      <c r="B1588" s="28">
        <v>0.84</v>
      </c>
    </row>
    <row r="1589" spans="1:2" x14ac:dyDescent="0.2">
      <c r="A1589" s="29">
        <v>44166</v>
      </c>
      <c r="B1589" s="28">
        <v>0.92</v>
      </c>
    </row>
    <row r="1590" spans="1:2" x14ac:dyDescent="0.2">
      <c r="A1590" s="29">
        <v>44167</v>
      </c>
      <c r="B1590" s="28">
        <v>0.95</v>
      </c>
    </row>
    <row r="1591" spans="1:2" x14ac:dyDescent="0.2">
      <c r="A1591" s="29">
        <v>44168</v>
      </c>
      <c r="B1591" s="28">
        <v>0.92</v>
      </c>
    </row>
    <row r="1592" spans="1:2" x14ac:dyDescent="0.2">
      <c r="A1592" s="29">
        <v>44169</v>
      </c>
      <c r="B1592" s="28">
        <v>0.97</v>
      </c>
    </row>
    <row r="1593" spans="1:2" x14ac:dyDescent="0.2">
      <c r="A1593" s="29">
        <v>44172</v>
      </c>
      <c r="B1593" s="28">
        <v>0.94</v>
      </c>
    </row>
    <row r="1594" spans="1:2" x14ac:dyDescent="0.2">
      <c r="A1594" s="29">
        <v>44173</v>
      </c>
      <c r="B1594" s="28">
        <v>0.92</v>
      </c>
    </row>
    <row r="1595" spans="1:2" x14ac:dyDescent="0.2">
      <c r="A1595" s="29">
        <v>44174</v>
      </c>
      <c r="B1595" s="28">
        <v>0.95</v>
      </c>
    </row>
    <row r="1596" spans="1:2" x14ac:dyDescent="0.2">
      <c r="A1596" s="29">
        <v>44175</v>
      </c>
      <c r="B1596" s="28">
        <v>0.92</v>
      </c>
    </row>
    <row r="1597" spans="1:2" x14ac:dyDescent="0.2">
      <c r="A1597" s="29">
        <v>44176</v>
      </c>
      <c r="B1597" s="28">
        <v>0.9</v>
      </c>
    </row>
    <row r="1598" spans="1:2" x14ac:dyDescent="0.2">
      <c r="A1598" s="29">
        <v>44179</v>
      </c>
      <c r="B1598" s="28">
        <v>0.9</v>
      </c>
    </row>
    <row r="1599" spans="1:2" x14ac:dyDescent="0.2">
      <c r="A1599" s="29">
        <v>44180</v>
      </c>
      <c r="B1599" s="28">
        <v>0.92</v>
      </c>
    </row>
    <row r="1600" spans="1:2" x14ac:dyDescent="0.2">
      <c r="A1600" s="29">
        <v>44181</v>
      </c>
      <c r="B1600" s="28">
        <v>0.92</v>
      </c>
    </row>
    <row r="1601" spans="1:2" x14ac:dyDescent="0.2">
      <c r="A1601" s="29">
        <v>44182</v>
      </c>
      <c r="B1601" s="28">
        <v>0.94</v>
      </c>
    </row>
    <row r="1602" spans="1:2" x14ac:dyDescent="0.2">
      <c r="A1602" s="29">
        <v>44183</v>
      </c>
      <c r="B1602" s="28">
        <v>0.95</v>
      </c>
    </row>
    <row r="1603" spans="1:2" x14ac:dyDescent="0.2">
      <c r="A1603" s="29">
        <v>44186</v>
      </c>
      <c r="B1603" s="28">
        <v>0.95</v>
      </c>
    </row>
    <row r="1604" spans="1:2" x14ac:dyDescent="0.2">
      <c r="A1604" s="29">
        <v>44187</v>
      </c>
      <c r="B1604" s="28">
        <v>0.93</v>
      </c>
    </row>
    <row r="1605" spans="1:2" x14ac:dyDescent="0.2">
      <c r="A1605" s="29">
        <v>44188</v>
      </c>
      <c r="B1605" s="28">
        <v>0.96</v>
      </c>
    </row>
    <row r="1606" spans="1:2" x14ac:dyDescent="0.2">
      <c r="A1606" s="29">
        <v>44189</v>
      </c>
      <c r="B1606" s="28">
        <v>0.94</v>
      </c>
    </row>
    <row r="1607" spans="1:2" x14ac:dyDescent="0.2">
      <c r="A1607" s="29">
        <v>44193</v>
      </c>
      <c r="B1607" s="28">
        <v>0.94</v>
      </c>
    </row>
    <row r="1608" spans="1:2" x14ac:dyDescent="0.2">
      <c r="A1608" s="29">
        <v>44194</v>
      </c>
      <c r="B1608" s="28">
        <v>0.94</v>
      </c>
    </row>
    <row r="1609" spans="1:2" x14ac:dyDescent="0.2">
      <c r="A1609" s="29">
        <v>44195</v>
      </c>
      <c r="B1609" s="28">
        <v>0.93</v>
      </c>
    </row>
    <row r="1610" spans="1:2" x14ac:dyDescent="0.2">
      <c r="A1610" s="29">
        <v>44196</v>
      </c>
      <c r="B1610" s="28">
        <v>0.93</v>
      </c>
    </row>
    <row r="1611" spans="1:2" x14ac:dyDescent="0.2">
      <c r="A1611" s="29">
        <v>44200</v>
      </c>
      <c r="B1611" s="28">
        <v>0.93</v>
      </c>
    </row>
    <row r="1612" spans="1:2" x14ac:dyDescent="0.2">
      <c r="A1612" s="29">
        <v>44201</v>
      </c>
      <c r="B1612" s="28">
        <v>0.96</v>
      </c>
    </row>
    <row r="1613" spans="1:2" x14ac:dyDescent="0.2">
      <c r="A1613" s="29">
        <v>44202</v>
      </c>
      <c r="B1613" s="28">
        <v>1.04</v>
      </c>
    </row>
    <row r="1614" spans="1:2" x14ac:dyDescent="0.2">
      <c r="A1614" s="29">
        <v>44203</v>
      </c>
      <c r="B1614" s="28">
        <v>1.08</v>
      </c>
    </row>
    <row r="1615" spans="1:2" x14ac:dyDescent="0.2">
      <c r="A1615" s="29">
        <v>44204</v>
      </c>
      <c r="B1615" s="28">
        <v>1.1299999999999999</v>
      </c>
    </row>
    <row r="1616" spans="1:2" x14ac:dyDescent="0.2">
      <c r="A1616" s="29">
        <v>44207</v>
      </c>
      <c r="B1616" s="28">
        <v>1.1499999999999999</v>
      </c>
    </row>
    <row r="1617" spans="1:2" x14ac:dyDescent="0.2">
      <c r="A1617" s="29">
        <v>44208</v>
      </c>
      <c r="B1617" s="28">
        <v>1.1499999999999999</v>
      </c>
    </row>
    <row r="1618" spans="1:2" x14ac:dyDescent="0.2">
      <c r="A1618" s="29">
        <v>44209</v>
      </c>
      <c r="B1618" s="28">
        <v>1.1000000000000001</v>
      </c>
    </row>
    <row r="1619" spans="1:2" x14ac:dyDescent="0.2">
      <c r="A1619" s="29">
        <v>44210</v>
      </c>
      <c r="B1619" s="28">
        <v>1.1499999999999999</v>
      </c>
    </row>
    <row r="1620" spans="1:2" x14ac:dyDescent="0.2">
      <c r="A1620" s="29">
        <v>44211</v>
      </c>
      <c r="B1620" s="28">
        <v>1.1100000000000001</v>
      </c>
    </row>
    <row r="1621" spans="1:2" x14ac:dyDescent="0.2">
      <c r="A1621" s="29">
        <v>44215</v>
      </c>
      <c r="B1621" s="28">
        <v>1.1000000000000001</v>
      </c>
    </row>
    <row r="1622" spans="1:2" x14ac:dyDescent="0.2">
      <c r="A1622" s="29">
        <v>44216</v>
      </c>
      <c r="B1622" s="28">
        <v>1.1000000000000001</v>
      </c>
    </row>
    <row r="1623" spans="1:2" x14ac:dyDescent="0.2">
      <c r="A1623" s="29">
        <v>44217</v>
      </c>
      <c r="B1623" s="28">
        <v>1.1200000000000001</v>
      </c>
    </row>
    <row r="1624" spans="1:2" x14ac:dyDescent="0.2">
      <c r="A1624" s="29">
        <v>44218</v>
      </c>
      <c r="B1624" s="28">
        <v>1.1000000000000001</v>
      </c>
    </row>
    <row r="1625" spans="1:2" x14ac:dyDescent="0.2">
      <c r="A1625" s="29">
        <v>44221</v>
      </c>
      <c r="B1625" s="28">
        <v>1.05</v>
      </c>
    </row>
    <row r="1626" spans="1:2" x14ac:dyDescent="0.2">
      <c r="A1626" s="29">
        <v>44222</v>
      </c>
      <c r="B1626" s="28">
        <v>1.05</v>
      </c>
    </row>
    <row r="1627" spans="1:2" x14ac:dyDescent="0.2">
      <c r="A1627" s="29">
        <v>44223</v>
      </c>
      <c r="B1627" s="28">
        <v>1.04</v>
      </c>
    </row>
    <row r="1628" spans="1:2" x14ac:dyDescent="0.2">
      <c r="A1628" s="29">
        <v>44224</v>
      </c>
      <c r="B1628" s="28">
        <v>1.07</v>
      </c>
    </row>
    <row r="1629" spans="1:2" x14ac:dyDescent="0.2">
      <c r="A1629" s="29">
        <v>44225</v>
      </c>
      <c r="B1629" s="28">
        <v>1.1100000000000001</v>
      </c>
    </row>
    <row r="1630" spans="1:2" x14ac:dyDescent="0.2">
      <c r="A1630" s="29">
        <v>44228</v>
      </c>
      <c r="B1630" s="28">
        <v>1.0900000000000001</v>
      </c>
    </row>
    <row r="1631" spans="1:2" x14ac:dyDescent="0.2">
      <c r="A1631" s="29">
        <v>44229</v>
      </c>
      <c r="B1631" s="28">
        <v>1.1200000000000001</v>
      </c>
    </row>
    <row r="1632" spans="1:2" x14ac:dyDescent="0.2">
      <c r="A1632" s="29">
        <v>44230</v>
      </c>
      <c r="B1632" s="28">
        <v>1.1499999999999999</v>
      </c>
    </row>
    <row r="1633" spans="1:2" x14ac:dyDescent="0.2">
      <c r="A1633" s="29">
        <v>44231</v>
      </c>
      <c r="B1633" s="28">
        <v>1.1499999999999999</v>
      </c>
    </row>
    <row r="1634" spans="1:2" x14ac:dyDescent="0.2">
      <c r="A1634" s="29">
        <v>44232</v>
      </c>
      <c r="B1634" s="28">
        <v>1.19</v>
      </c>
    </row>
    <row r="1635" spans="1:2" x14ac:dyDescent="0.2">
      <c r="A1635" s="29">
        <v>44235</v>
      </c>
      <c r="B1635" s="28">
        <v>1.19</v>
      </c>
    </row>
    <row r="1636" spans="1:2" x14ac:dyDescent="0.2">
      <c r="A1636" s="29">
        <v>44236</v>
      </c>
      <c r="B1636" s="28">
        <v>1.18</v>
      </c>
    </row>
    <row r="1637" spans="1:2" x14ac:dyDescent="0.2">
      <c r="A1637" s="29">
        <v>44237</v>
      </c>
      <c r="B1637" s="28">
        <v>1.1499999999999999</v>
      </c>
    </row>
    <row r="1638" spans="1:2" x14ac:dyDescent="0.2">
      <c r="A1638" s="29">
        <v>44238</v>
      </c>
      <c r="B1638" s="28">
        <v>1.1599999999999999</v>
      </c>
    </row>
    <row r="1639" spans="1:2" x14ac:dyDescent="0.2">
      <c r="A1639" s="29">
        <v>44239</v>
      </c>
      <c r="B1639" s="28">
        <v>1.2</v>
      </c>
    </row>
    <row r="1640" spans="1:2" x14ac:dyDescent="0.2">
      <c r="A1640" s="29">
        <v>44243</v>
      </c>
      <c r="B1640" s="28">
        <v>1.3</v>
      </c>
    </row>
    <row r="1641" spans="1:2" x14ac:dyDescent="0.2">
      <c r="A1641" s="29">
        <v>44244</v>
      </c>
      <c r="B1641" s="28">
        <v>1.29</v>
      </c>
    </row>
    <row r="1642" spans="1:2" x14ac:dyDescent="0.2">
      <c r="A1642" s="29">
        <v>44245</v>
      </c>
      <c r="B1642" s="28">
        <v>1.29</v>
      </c>
    </row>
    <row r="1643" spans="1:2" x14ac:dyDescent="0.2">
      <c r="A1643" s="29">
        <v>44246</v>
      </c>
      <c r="B1643" s="28">
        <v>1.34</v>
      </c>
    </row>
    <row r="1644" spans="1:2" x14ac:dyDescent="0.2">
      <c r="A1644" s="29">
        <v>44249</v>
      </c>
      <c r="B1644" s="28">
        <v>1.37</v>
      </c>
    </row>
    <row r="1645" spans="1:2" x14ac:dyDescent="0.2">
      <c r="A1645" s="29">
        <v>44250</v>
      </c>
      <c r="B1645" s="28">
        <v>1.37</v>
      </c>
    </row>
    <row r="1646" spans="1:2" x14ac:dyDescent="0.2">
      <c r="A1646" s="29">
        <v>44251</v>
      </c>
      <c r="B1646" s="28">
        <v>1.38</v>
      </c>
    </row>
    <row r="1647" spans="1:2" x14ac:dyDescent="0.2">
      <c r="A1647" s="29">
        <v>44252</v>
      </c>
      <c r="B1647" s="28">
        <v>1.54</v>
      </c>
    </row>
    <row r="1648" spans="1:2" x14ac:dyDescent="0.2">
      <c r="A1648" s="29">
        <v>44253</v>
      </c>
      <c r="B1648" s="28">
        <v>1.44</v>
      </c>
    </row>
    <row r="1649" spans="1:2" x14ac:dyDescent="0.2">
      <c r="A1649" s="29">
        <v>44256</v>
      </c>
      <c r="B1649" s="28">
        <v>1.45</v>
      </c>
    </row>
    <row r="1650" spans="1:2" x14ac:dyDescent="0.2">
      <c r="A1650" s="29">
        <v>44257</v>
      </c>
      <c r="B1650" s="28">
        <v>1.42</v>
      </c>
    </row>
    <row r="1651" spans="1:2" x14ac:dyDescent="0.2">
      <c r="A1651" s="29">
        <v>44258</v>
      </c>
      <c r="B1651" s="28">
        <v>1.47</v>
      </c>
    </row>
    <row r="1652" spans="1:2" x14ac:dyDescent="0.2">
      <c r="A1652" s="29">
        <v>44259</v>
      </c>
      <c r="B1652" s="28">
        <v>1.54</v>
      </c>
    </row>
    <row r="1653" spans="1:2" x14ac:dyDescent="0.2">
      <c r="A1653" s="29">
        <v>44260</v>
      </c>
      <c r="B1653" s="28">
        <v>1.56</v>
      </c>
    </row>
    <row r="1654" spans="1:2" x14ac:dyDescent="0.2">
      <c r="A1654" s="29">
        <v>44263</v>
      </c>
      <c r="B1654" s="28">
        <v>1.59</v>
      </c>
    </row>
    <row r="1655" spans="1:2" x14ac:dyDescent="0.2">
      <c r="A1655" s="29">
        <v>44264</v>
      </c>
      <c r="B1655" s="28">
        <v>1.55</v>
      </c>
    </row>
    <row r="1656" spans="1:2" x14ac:dyDescent="0.2">
      <c r="A1656" s="29">
        <v>44265</v>
      </c>
      <c r="B1656" s="28">
        <v>1.53</v>
      </c>
    </row>
    <row r="1657" spans="1:2" x14ac:dyDescent="0.2">
      <c r="A1657" s="29">
        <v>44266</v>
      </c>
      <c r="B1657" s="28">
        <v>1.54</v>
      </c>
    </row>
    <row r="1658" spans="1:2" x14ac:dyDescent="0.2">
      <c r="A1658" s="29">
        <v>44267</v>
      </c>
      <c r="B1658" s="28">
        <v>1.64</v>
      </c>
    </row>
    <row r="1659" spans="1:2" x14ac:dyDescent="0.2">
      <c r="A1659" s="29">
        <v>44270</v>
      </c>
      <c r="B1659" s="28">
        <v>1.62</v>
      </c>
    </row>
    <row r="1660" spans="1:2" x14ac:dyDescent="0.2">
      <c r="A1660" s="29">
        <v>44271</v>
      </c>
      <c r="B1660" s="28">
        <v>1.62</v>
      </c>
    </row>
    <row r="1661" spans="1:2" x14ac:dyDescent="0.2">
      <c r="A1661" s="29">
        <v>44272</v>
      </c>
      <c r="B1661" s="28">
        <v>1.63</v>
      </c>
    </row>
    <row r="1662" spans="1:2" x14ac:dyDescent="0.2">
      <c r="A1662" s="29">
        <v>44273</v>
      </c>
      <c r="B1662" s="28">
        <v>1.71</v>
      </c>
    </row>
    <row r="1663" spans="1:2" x14ac:dyDescent="0.2">
      <c r="A1663" s="29">
        <v>44274</v>
      </c>
      <c r="B1663" s="28">
        <v>1.74</v>
      </c>
    </row>
    <row r="1664" spans="1:2" x14ac:dyDescent="0.2">
      <c r="A1664" s="29">
        <v>44277</v>
      </c>
      <c r="B1664" s="28">
        <v>1.69</v>
      </c>
    </row>
    <row r="1665" spans="1:2" x14ac:dyDescent="0.2">
      <c r="A1665" s="29">
        <v>44278</v>
      </c>
      <c r="B1665" s="28">
        <v>1.63</v>
      </c>
    </row>
    <row r="1666" spans="1:2" x14ac:dyDescent="0.2">
      <c r="A1666" s="29">
        <v>44279</v>
      </c>
      <c r="B1666" s="28">
        <v>1.62</v>
      </c>
    </row>
    <row r="1667" spans="1:2" x14ac:dyDescent="0.2">
      <c r="A1667" s="29">
        <v>44280</v>
      </c>
      <c r="B1667" s="28">
        <v>1.63</v>
      </c>
    </row>
    <row r="1668" spans="1:2" x14ac:dyDescent="0.2">
      <c r="A1668" s="29">
        <v>44281</v>
      </c>
      <c r="B1668" s="28">
        <v>1.67</v>
      </c>
    </row>
    <row r="1669" spans="1:2" x14ac:dyDescent="0.2">
      <c r="A1669" s="29">
        <v>44284</v>
      </c>
      <c r="B1669" s="28">
        <v>1.73</v>
      </c>
    </row>
    <row r="1670" spans="1:2" x14ac:dyDescent="0.2">
      <c r="A1670" s="29">
        <v>44285</v>
      </c>
      <c r="B1670" s="28">
        <v>1.73</v>
      </c>
    </row>
    <row r="1671" spans="1:2" x14ac:dyDescent="0.2">
      <c r="A1671" s="29">
        <v>44286</v>
      </c>
      <c r="B1671" s="28">
        <v>1.74</v>
      </c>
    </row>
    <row r="1672" spans="1:2" x14ac:dyDescent="0.2">
      <c r="A1672" s="29">
        <v>44287</v>
      </c>
      <c r="B1672" s="28">
        <v>1.69</v>
      </c>
    </row>
    <row r="1673" spans="1:2" x14ac:dyDescent="0.2">
      <c r="A1673" s="29">
        <v>44288</v>
      </c>
      <c r="B1673" s="28">
        <v>1.72</v>
      </c>
    </row>
    <row r="1674" spans="1:2" x14ac:dyDescent="0.2">
      <c r="A1674" s="29">
        <v>44291</v>
      </c>
      <c r="B1674" s="28">
        <v>1.73</v>
      </c>
    </row>
    <row r="1675" spans="1:2" x14ac:dyDescent="0.2">
      <c r="A1675" s="29">
        <v>44292</v>
      </c>
      <c r="B1675" s="28">
        <v>1.67</v>
      </c>
    </row>
    <row r="1676" spans="1:2" x14ac:dyDescent="0.2">
      <c r="A1676" s="29">
        <v>44293</v>
      </c>
      <c r="B1676" s="28">
        <v>1.68</v>
      </c>
    </row>
    <row r="1677" spans="1:2" x14ac:dyDescent="0.2">
      <c r="A1677" s="29">
        <v>44294</v>
      </c>
      <c r="B1677" s="28">
        <v>1.64</v>
      </c>
    </row>
    <row r="1678" spans="1:2" x14ac:dyDescent="0.2">
      <c r="A1678" s="29">
        <v>44295</v>
      </c>
      <c r="B1678" s="28">
        <v>1.67</v>
      </c>
    </row>
    <row r="1679" spans="1:2" x14ac:dyDescent="0.2">
      <c r="A1679" s="29">
        <v>44298</v>
      </c>
      <c r="B1679" s="28">
        <v>1.69</v>
      </c>
    </row>
    <row r="1680" spans="1:2" x14ac:dyDescent="0.2">
      <c r="A1680" s="29">
        <v>44299</v>
      </c>
      <c r="B1680" s="28">
        <v>1.64</v>
      </c>
    </row>
    <row r="1681" spans="1:2" x14ac:dyDescent="0.2">
      <c r="A1681" s="29">
        <v>44300</v>
      </c>
      <c r="B1681" s="28">
        <v>1.64</v>
      </c>
    </row>
    <row r="1682" spans="1:2" x14ac:dyDescent="0.2">
      <c r="A1682" s="29">
        <v>44301</v>
      </c>
      <c r="B1682" s="28">
        <v>1.56</v>
      </c>
    </row>
    <row r="1683" spans="1:2" x14ac:dyDescent="0.2">
      <c r="A1683" s="29">
        <v>44302</v>
      </c>
      <c r="B1683" s="28">
        <v>1.59</v>
      </c>
    </row>
    <row r="1684" spans="1:2" x14ac:dyDescent="0.2">
      <c r="A1684" s="29">
        <v>44305</v>
      </c>
      <c r="B1684" s="28">
        <v>1.61</v>
      </c>
    </row>
    <row r="1685" spans="1:2" x14ac:dyDescent="0.2">
      <c r="A1685" s="29">
        <v>44306</v>
      </c>
      <c r="B1685" s="28">
        <v>1.58</v>
      </c>
    </row>
    <row r="1686" spans="1:2" x14ac:dyDescent="0.2">
      <c r="A1686" s="29">
        <v>44307</v>
      </c>
      <c r="B1686" s="28">
        <v>1.57</v>
      </c>
    </row>
    <row r="1687" spans="1:2" x14ac:dyDescent="0.2">
      <c r="A1687" s="29">
        <v>44308</v>
      </c>
      <c r="B1687" s="28">
        <v>1.57</v>
      </c>
    </row>
    <row r="1688" spans="1:2" x14ac:dyDescent="0.2">
      <c r="A1688" s="29">
        <v>44309</v>
      </c>
      <c r="B1688" s="28">
        <v>1.58</v>
      </c>
    </row>
    <row r="1689" spans="1:2" x14ac:dyDescent="0.2">
      <c r="A1689" s="29">
        <v>44312</v>
      </c>
      <c r="B1689" s="28">
        <v>1.58</v>
      </c>
    </row>
    <row r="1690" spans="1:2" x14ac:dyDescent="0.2">
      <c r="A1690" s="29">
        <v>44313</v>
      </c>
      <c r="B1690" s="28">
        <v>1.63</v>
      </c>
    </row>
    <row r="1691" spans="1:2" x14ac:dyDescent="0.2">
      <c r="A1691" s="29">
        <v>44314</v>
      </c>
      <c r="B1691" s="28">
        <v>1.63</v>
      </c>
    </row>
    <row r="1692" spans="1:2" x14ac:dyDescent="0.2">
      <c r="A1692" s="29">
        <v>44315</v>
      </c>
      <c r="B1692" s="28">
        <v>1.65</v>
      </c>
    </row>
    <row r="1693" spans="1:2" x14ac:dyDescent="0.2">
      <c r="A1693" s="29">
        <v>44316</v>
      </c>
      <c r="B1693" s="28">
        <v>1.65</v>
      </c>
    </row>
    <row r="1694" spans="1:2" x14ac:dyDescent="0.2">
      <c r="A1694" s="29">
        <v>44319</v>
      </c>
      <c r="B1694" s="28">
        <v>1.63</v>
      </c>
    </row>
    <row r="1695" spans="1:2" x14ac:dyDescent="0.2">
      <c r="A1695" s="29">
        <v>44320</v>
      </c>
      <c r="B1695" s="28">
        <v>1.61</v>
      </c>
    </row>
    <row r="1696" spans="1:2" x14ac:dyDescent="0.2">
      <c r="A1696" s="29">
        <v>44321</v>
      </c>
      <c r="B1696" s="28">
        <v>1.59</v>
      </c>
    </row>
    <row r="1697" spans="1:2" x14ac:dyDescent="0.2">
      <c r="A1697" s="29">
        <v>44322</v>
      </c>
      <c r="B1697" s="28">
        <v>1.58</v>
      </c>
    </row>
    <row r="1698" spans="1:2" x14ac:dyDescent="0.2">
      <c r="A1698" s="29">
        <v>44323</v>
      </c>
      <c r="B1698" s="28">
        <v>1.6</v>
      </c>
    </row>
    <row r="1699" spans="1:2" x14ac:dyDescent="0.2">
      <c r="A1699" s="29">
        <v>44326</v>
      </c>
      <c r="B1699" s="28">
        <v>1.63</v>
      </c>
    </row>
    <row r="1700" spans="1:2" x14ac:dyDescent="0.2">
      <c r="A1700" s="29">
        <v>44327</v>
      </c>
      <c r="B1700" s="28">
        <v>1.64</v>
      </c>
    </row>
    <row r="1701" spans="1:2" x14ac:dyDescent="0.2">
      <c r="A1701" s="29">
        <v>44328</v>
      </c>
      <c r="B1701" s="28">
        <v>1.69</v>
      </c>
    </row>
    <row r="1702" spans="1:2" x14ac:dyDescent="0.2">
      <c r="A1702" s="29">
        <v>44329</v>
      </c>
      <c r="B1702" s="28">
        <v>1.66</v>
      </c>
    </row>
    <row r="1703" spans="1:2" x14ac:dyDescent="0.2">
      <c r="A1703" s="29">
        <v>44330</v>
      </c>
      <c r="B1703" s="28">
        <v>1.63</v>
      </c>
    </row>
    <row r="1704" spans="1:2" x14ac:dyDescent="0.2">
      <c r="A1704" s="29">
        <v>44333</v>
      </c>
      <c r="B1704" s="28">
        <v>1.64</v>
      </c>
    </row>
    <row r="1705" spans="1:2" x14ac:dyDescent="0.2">
      <c r="A1705" s="29">
        <v>44334</v>
      </c>
      <c r="B1705" s="28">
        <v>1.64</v>
      </c>
    </row>
    <row r="1706" spans="1:2" x14ac:dyDescent="0.2">
      <c r="A1706" s="29">
        <v>44335</v>
      </c>
      <c r="B1706" s="28">
        <v>1.68</v>
      </c>
    </row>
    <row r="1707" spans="1:2" x14ac:dyDescent="0.2">
      <c r="A1707" s="29">
        <v>44336</v>
      </c>
      <c r="B1707" s="28">
        <v>1.63</v>
      </c>
    </row>
    <row r="1708" spans="1:2" x14ac:dyDescent="0.2">
      <c r="A1708" s="29">
        <v>44337</v>
      </c>
      <c r="B1708" s="28">
        <v>1.63</v>
      </c>
    </row>
    <row r="1709" spans="1:2" x14ac:dyDescent="0.2">
      <c r="A1709" s="29">
        <v>44340</v>
      </c>
      <c r="B1709" s="28">
        <v>1.61</v>
      </c>
    </row>
    <row r="1710" spans="1:2" x14ac:dyDescent="0.2">
      <c r="A1710" s="29">
        <v>44341</v>
      </c>
      <c r="B1710" s="28">
        <v>1.56</v>
      </c>
    </row>
    <row r="1711" spans="1:2" x14ac:dyDescent="0.2">
      <c r="A1711" s="29">
        <v>44342</v>
      </c>
      <c r="B1711" s="28">
        <v>1.58</v>
      </c>
    </row>
    <row r="1712" spans="1:2" x14ac:dyDescent="0.2">
      <c r="A1712" s="29">
        <v>44343</v>
      </c>
      <c r="B1712" s="28">
        <v>1.61</v>
      </c>
    </row>
    <row r="1713" spans="1:2" x14ac:dyDescent="0.2">
      <c r="A1713" s="29">
        <v>44344</v>
      </c>
      <c r="B1713" s="28">
        <v>1.58</v>
      </c>
    </row>
    <row r="1714" spans="1:2" x14ac:dyDescent="0.2">
      <c r="A1714" s="29">
        <v>44348</v>
      </c>
      <c r="B1714" s="28">
        <v>1.62</v>
      </c>
    </row>
    <row r="1715" spans="1:2" x14ac:dyDescent="0.2">
      <c r="A1715" s="29">
        <v>44349</v>
      </c>
      <c r="B1715" s="28">
        <v>1.59</v>
      </c>
    </row>
    <row r="1716" spans="1:2" x14ac:dyDescent="0.2">
      <c r="A1716" s="29">
        <v>44350</v>
      </c>
      <c r="B1716" s="28">
        <v>1.63</v>
      </c>
    </row>
    <row r="1717" spans="1:2" x14ac:dyDescent="0.2">
      <c r="A1717" s="29">
        <v>44351</v>
      </c>
      <c r="B1717" s="28">
        <v>1.56</v>
      </c>
    </row>
    <row r="1718" spans="1:2" x14ac:dyDescent="0.2">
      <c r="A1718" s="29">
        <v>44354</v>
      </c>
      <c r="B1718" s="28">
        <v>1.57</v>
      </c>
    </row>
    <row r="1719" spans="1:2" x14ac:dyDescent="0.2">
      <c r="A1719" s="29">
        <v>44355</v>
      </c>
      <c r="B1719" s="28">
        <v>1.53</v>
      </c>
    </row>
    <row r="1720" spans="1:2" x14ac:dyDescent="0.2">
      <c r="A1720" s="29">
        <v>44356</v>
      </c>
      <c r="B1720" s="28">
        <v>1.5</v>
      </c>
    </row>
    <row r="1721" spans="1:2" x14ac:dyDescent="0.2">
      <c r="A1721" s="29">
        <v>44357</v>
      </c>
      <c r="B1721" s="28">
        <v>1.45</v>
      </c>
    </row>
    <row r="1722" spans="1:2" x14ac:dyDescent="0.2">
      <c r="A1722" s="29">
        <v>44358</v>
      </c>
      <c r="B1722" s="28">
        <v>1.47</v>
      </c>
    </row>
    <row r="1723" spans="1:2" x14ac:dyDescent="0.2">
      <c r="A1723" s="29">
        <v>44361</v>
      </c>
      <c r="B1723" s="28">
        <v>1.51</v>
      </c>
    </row>
    <row r="1724" spans="1:2" x14ac:dyDescent="0.2">
      <c r="A1724" s="29">
        <v>44362</v>
      </c>
      <c r="B1724" s="28">
        <v>1.51</v>
      </c>
    </row>
    <row r="1725" spans="1:2" x14ac:dyDescent="0.2">
      <c r="A1725" s="29">
        <v>44363</v>
      </c>
      <c r="B1725" s="28">
        <v>1.57</v>
      </c>
    </row>
    <row r="1726" spans="1:2" x14ac:dyDescent="0.2">
      <c r="A1726" s="29">
        <v>44364</v>
      </c>
      <c r="B1726" s="28">
        <v>1.52</v>
      </c>
    </row>
    <row r="1727" spans="1:2" x14ac:dyDescent="0.2">
      <c r="A1727" s="29">
        <v>44365</v>
      </c>
      <c r="B1727" s="28">
        <v>1.45</v>
      </c>
    </row>
    <row r="1728" spans="1:2" x14ac:dyDescent="0.2">
      <c r="A1728" s="29">
        <v>44368</v>
      </c>
      <c r="B1728" s="28">
        <v>1.5</v>
      </c>
    </row>
    <row r="1729" spans="1:2" x14ac:dyDescent="0.2">
      <c r="A1729" s="29">
        <v>44369</v>
      </c>
      <c r="B1729" s="28">
        <v>1.48</v>
      </c>
    </row>
    <row r="1730" spans="1:2" x14ac:dyDescent="0.2">
      <c r="A1730" s="29">
        <v>44370</v>
      </c>
      <c r="B1730" s="28">
        <v>1.5</v>
      </c>
    </row>
    <row r="1731" spans="1:2" x14ac:dyDescent="0.2">
      <c r="A1731" s="29">
        <v>44371</v>
      </c>
      <c r="B1731" s="28">
        <v>1.49</v>
      </c>
    </row>
    <row r="1732" spans="1:2" x14ac:dyDescent="0.2">
      <c r="A1732" s="29">
        <v>44372</v>
      </c>
      <c r="B1732" s="28">
        <v>1.54</v>
      </c>
    </row>
    <row r="1733" spans="1:2" x14ac:dyDescent="0.2">
      <c r="A1733" s="29">
        <v>44375</v>
      </c>
      <c r="B1733" s="28">
        <v>1.49</v>
      </c>
    </row>
    <row r="1734" spans="1:2" x14ac:dyDescent="0.2">
      <c r="A1734" s="29">
        <v>44376</v>
      </c>
      <c r="B1734" s="28">
        <v>1.49</v>
      </c>
    </row>
    <row r="1735" spans="1:2" x14ac:dyDescent="0.2">
      <c r="A1735" s="29">
        <v>44377</v>
      </c>
      <c r="B1735" s="28">
        <v>1.45</v>
      </c>
    </row>
    <row r="1736" spans="1:2" x14ac:dyDescent="0.2">
      <c r="A1736" s="29">
        <v>44378</v>
      </c>
      <c r="B1736" s="28">
        <v>1.48</v>
      </c>
    </row>
    <row r="1737" spans="1:2" x14ac:dyDescent="0.2">
      <c r="A1737" s="29">
        <v>44379</v>
      </c>
      <c r="B1737" s="28">
        <v>1.44</v>
      </c>
    </row>
    <row r="1738" spans="1:2" x14ac:dyDescent="0.2">
      <c r="A1738" s="29">
        <v>44383</v>
      </c>
      <c r="B1738" s="28">
        <v>1.37</v>
      </c>
    </row>
    <row r="1739" spans="1:2" x14ac:dyDescent="0.2">
      <c r="A1739" s="29">
        <v>44384</v>
      </c>
      <c r="B1739" s="28">
        <v>1.33</v>
      </c>
    </row>
    <row r="1740" spans="1:2" x14ac:dyDescent="0.2">
      <c r="A1740" s="29">
        <v>44385</v>
      </c>
      <c r="B1740" s="28">
        <v>1.3</v>
      </c>
    </row>
    <row r="1741" spans="1:2" x14ac:dyDescent="0.2">
      <c r="A1741" s="29">
        <v>44386</v>
      </c>
      <c r="B1741" s="28">
        <v>1.37</v>
      </c>
    </row>
    <row r="1742" spans="1:2" x14ac:dyDescent="0.2">
      <c r="A1742" s="29">
        <v>44389</v>
      </c>
      <c r="B1742" s="28">
        <v>1.38</v>
      </c>
    </row>
    <row r="1743" spans="1:2" x14ac:dyDescent="0.2">
      <c r="A1743" s="29">
        <v>44390</v>
      </c>
      <c r="B1743" s="28">
        <v>1.42</v>
      </c>
    </row>
    <row r="1744" spans="1:2" x14ac:dyDescent="0.2">
      <c r="A1744" s="29">
        <v>44391</v>
      </c>
      <c r="B1744" s="28">
        <v>1.37</v>
      </c>
    </row>
    <row r="1745" spans="1:2" x14ac:dyDescent="0.2">
      <c r="A1745" s="29">
        <v>44392</v>
      </c>
      <c r="B1745" s="28">
        <v>1.31</v>
      </c>
    </row>
    <row r="1746" spans="1:2" x14ac:dyDescent="0.2">
      <c r="A1746" s="29">
        <v>44393</v>
      </c>
      <c r="B1746" s="28">
        <v>1.31</v>
      </c>
    </row>
    <row r="1747" spans="1:2" x14ac:dyDescent="0.2">
      <c r="A1747" s="29">
        <v>44396</v>
      </c>
      <c r="B1747" s="28">
        <v>1.19</v>
      </c>
    </row>
    <row r="1748" spans="1:2" x14ac:dyDescent="0.2">
      <c r="A1748" s="29">
        <v>44397</v>
      </c>
      <c r="B1748" s="28">
        <v>1.23</v>
      </c>
    </row>
    <row r="1749" spans="1:2" x14ac:dyDescent="0.2">
      <c r="A1749" s="29">
        <v>44398</v>
      </c>
      <c r="B1749" s="28">
        <v>1.3</v>
      </c>
    </row>
    <row r="1750" spans="1:2" x14ac:dyDescent="0.2">
      <c r="A1750" s="29">
        <v>44399</v>
      </c>
      <c r="B1750" s="28">
        <v>1.27</v>
      </c>
    </row>
    <row r="1751" spans="1:2" x14ac:dyDescent="0.2">
      <c r="A1751" s="29">
        <v>44400</v>
      </c>
      <c r="B1751" s="28">
        <v>1.3</v>
      </c>
    </row>
    <row r="1752" spans="1:2" x14ac:dyDescent="0.2">
      <c r="A1752" s="29">
        <v>44403</v>
      </c>
      <c r="B1752" s="28">
        <v>1.29</v>
      </c>
    </row>
    <row r="1753" spans="1:2" x14ac:dyDescent="0.2">
      <c r="A1753" s="29">
        <v>44404</v>
      </c>
      <c r="B1753" s="28">
        <v>1.25</v>
      </c>
    </row>
    <row r="1754" spans="1:2" x14ac:dyDescent="0.2">
      <c r="A1754" s="29">
        <v>44405</v>
      </c>
      <c r="B1754" s="28">
        <v>1.26</v>
      </c>
    </row>
    <row r="1755" spans="1:2" x14ac:dyDescent="0.2">
      <c r="A1755" s="29">
        <v>44406</v>
      </c>
      <c r="B1755" s="28">
        <v>1.28</v>
      </c>
    </row>
    <row r="1756" spans="1:2" x14ac:dyDescent="0.2">
      <c r="A1756" s="29">
        <v>44407</v>
      </c>
      <c r="B1756" s="28">
        <v>1.24</v>
      </c>
    </row>
    <row r="1757" spans="1:2" x14ac:dyDescent="0.2">
      <c r="A1757" s="29">
        <v>44410</v>
      </c>
      <c r="B1757" s="28">
        <v>1.2</v>
      </c>
    </row>
    <row r="1758" spans="1:2" x14ac:dyDescent="0.2">
      <c r="A1758" s="29">
        <v>44411</v>
      </c>
      <c r="B1758" s="28">
        <v>1.19</v>
      </c>
    </row>
    <row r="1759" spans="1:2" x14ac:dyDescent="0.2">
      <c r="A1759" s="29">
        <v>44412</v>
      </c>
      <c r="B1759" s="28">
        <v>1.19</v>
      </c>
    </row>
    <row r="1760" spans="1:2" x14ac:dyDescent="0.2">
      <c r="A1760" s="29">
        <v>44413</v>
      </c>
      <c r="B1760" s="28">
        <v>1.23</v>
      </c>
    </row>
    <row r="1761" spans="1:2" x14ac:dyDescent="0.2">
      <c r="A1761" s="29">
        <v>44414</v>
      </c>
      <c r="B1761" s="28">
        <v>1.31</v>
      </c>
    </row>
    <row r="1762" spans="1:2" x14ac:dyDescent="0.2">
      <c r="A1762" s="29">
        <v>44417</v>
      </c>
      <c r="B1762" s="28">
        <v>1.33</v>
      </c>
    </row>
    <row r="1763" spans="1:2" x14ac:dyDescent="0.2">
      <c r="A1763" s="29">
        <v>44418</v>
      </c>
      <c r="B1763" s="28">
        <v>1.36</v>
      </c>
    </row>
    <row r="1764" spans="1:2" x14ac:dyDescent="0.2">
      <c r="A1764" s="29">
        <v>44419</v>
      </c>
      <c r="B1764" s="28">
        <v>1.35</v>
      </c>
    </row>
    <row r="1765" spans="1:2" x14ac:dyDescent="0.2">
      <c r="A1765" s="29">
        <v>44420</v>
      </c>
      <c r="B1765" s="28">
        <v>1.36</v>
      </c>
    </row>
    <row r="1766" spans="1:2" x14ac:dyDescent="0.2">
      <c r="A1766" s="29">
        <v>44421</v>
      </c>
      <c r="B1766" s="28">
        <v>1.29</v>
      </c>
    </row>
    <row r="1767" spans="1:2" x14ac:dyDescent="0.2">
      <c r="A1767" s="29">
        <v>44424</v>
      </c>
      <c r="B1767" s="28">
        <v>1.26</v>
      </c>
    </row>
    <row r="1768" spans="1:2" x14ac:dyDescent="0.2">
      <c r="A1768" s="29">
        <v>44425</v>
      </c>
      <c r="B1768" s="28">
        <v>1.26</v>
      </c>
    </row>
    <row r="1769" spans="1:2" x14ac:dyDescent="0.2">
      <c r="A1769" s="29">
        <v>44426</v>
      </c>
      <c r="B1769" s="28">
        <v>1.27</v>
      </c>
    </row>
    <row r="1770" spans="1:2" x14ac:dyDescent="0.2">
      <c r="A1770" s="29">
        <v>44427</v>
      </c>
      <c r="B1770" s="28">
        <v>1.24</v>
      </c>
    </row>
    <row r="1771" spans="1:2" x14ac:dyDescent="0.2">
      <c r="A1771" s="29">
        <v>44428</v>
      </c>
      <c r="B1771" s="28">
        <v>1.26</v>
      </c>
    </row>
    <row r="1772" spans="1:2" x14ac:dyDescent="0.2">
      <c r="A1772" s="29">
        <v>44431</v>
      </c>
      <c r="B1772" s="28">
        <v>1.25</v>
      </c>
    </row>
    <row r="1773" spans="1:2" x14ac:dyDescent="0.2">
      <c r="A1773" s="29">
        <v>44432</v>
      </c>
      <c r="B1773" s="28">
        <v>1.29</v>
      </c>
    </row>
    <row r="1774" spans="1:2" x14ac:dyDescent="0.2">
      <c r="A1774" s="29">
        <v>44433</v>
      </c>
      <c r="B1774" s="28">
        <v>1.35</v>
      </c>
    </row>
    <row r="1775" spans="1:2" x14ac:dyDescent="0.2">
      <c r="A1775" s="29">
        <v>44434</v>
      </c>
      <c r="B1775" s="28">
        <v>1.34</v>
      </c>
    </row>
    <row r="1776" spans="1:2" x14ac:dyDescent="0.2">
      <c r="A1776" s="29">
        <v>44435</v>
      </c>
      <c r="B1776" s="28">
        <v>1.31</v>
      </c>
    </row>
    <row r="1777" spans="1:2" x14ac:dyDescent="0.2">
      <c r="A1777" s="29">
        <v>44438</v>
      </c>
      <c r="B1777" s="28">
        <v>1.29</v>
      </c>
    </row>
    <row r="1778" spans="1:2" x14ac:dyDescent="0.2">
      <c r="A1778" s="29">
        <v>44439</v>
      </c>
      <c r="B1778" s="28">
        <v>1.3</v>
      </c>
    </row>
    <row r="1779" spans="1:2" x14ac:dyDescent="0.2">
      <c r="A1779" s="29">
        <v>44440</v>
      </c>
      <c r="B1779" s="28">
        <v>1.31</v>
      </c>
    </row>
    <row r="1780" spans="1:2" x14ac:dyDescent="0.2">
      <c r="A1780" s="29">
        <v>44441</v>
      </c>
      <c r="B1780" s="28">
        <v>1.29</v>
      </c>
    </row>
    <row r="1781" spans="1:2" x14ac:dyDescent="0.2">
      <c r="A1781" s="29">
        <v>44442</v>
      </c>
      <c r="B1781" s="28">
        <v>1.33</v>
      </c>
    </row>
    <row r="1782" spans="1:2" x14ac:dyDescent="0.2">
      <c r="A1782" s="29">
        <v>44446</v>
      </c>
      <c r="B1782" s="28">
        <v>1.38</v>
      </c>
    </row>
    <row r="1783" spans="1:2" x14ac:dyDescent="0.2">
      <c r="A1783" s="29">
        <v>44447</v>
      </c>
      <c r="B1783" s="28">
        <v>1.35</v>
      </c>
    </row>
    <row r="1784" spans="1:2" x14ac:dyDescent="0.2">
      <c r="A1784" s="29">
        <v>44448</v>
      </c>
      <c r="B1784" s="28">
        <v>1.3</v>
      </c>
    </row>
    <row r="1785" spans="1:2" x14ac:dyDescent="0.2">
      <c r="A1785" s="29">
        <v>44449</v>
      </c>
      <c r="B1785" s="28">
        <v>1.35</v>
      </c>
    </row>
    <row r="1786" spans="1:2" x14ac:dyDescent="0.2">
      <c r="A1786" s="29">
        <v>44452</v>
      </c>
      <c r="B1786" s="28">
        <v>1.33</v>
      </c>
    </row>
    <row r="1787" spans="1:2" x14ac:dyDescent="0.2">
      <c r="A1787" s="29">
        <v>44453</v>
      </c>
      <c r="B1787" s="28">
        <v>1.28</v>
      </c>
    </row>
    <row r="1788" spans="1:2" x14ac:dyDescent="0.2">
      <c r="A1788" s="29">
        <v>44454</v>
      </c>
      <c r="B1788" s="28">
        <v>1.31</v>
      </c>
    </row>
    <row r="1789" spans="1:2" x14ac:dyDescent="0.2">
      <c r="A1789" s="29">
        <v>44455</v>
      </c>
      <c r="B1789" s="28">
        <v>1.34</v>
      </c>
    </row>
    <row r="1790" spans="1:2" x14ac:dyDescent="0.2">
      <c r="A1790" s="29">
        <v>44456</v>
      </c>
      <c r="B1790" s="28">
        <v>1.37</v>
      </c>
    </row>
    <row r="1791" spans="1:2" x14ac:dyDescent="0.2">
      <c r="A1791" s="29">
        <v>44459</v>
      </c>
      <c r="B1791" s="28">
        <v>1.31</v>
      </c>
    </row>
    <row r="1792" spans="1:2" x14ac:dyDescent="0.2">
      <c r="A1792" s="29">
        <v>44460</v>
      </c>
      <c r="B1792" s="28">
        <v>1.33</v>
      </c>
    </row>
    <row r="1793" spans="1:2" x14ac:dyDescent="0.2">
      <c r="A1793" s="29">
        <v>44461</v>
      </c>
      <c r="B1793" s="28">
        <v>1.32</v>
      </c>
    </row>
    <row r="1794" spans="1:2" x14ac:dyDescent="0.2">
      <c r="A1794" s="29">
        <v>44462</v>
      </c>
      <c r="B1794" s="28">
        <v>1.41</v>
      </c>
    </row>
    <row r="1795" spans="1:2" x14ac:dyDescent="0.2">
      <c r="A1795" s="29">
        <v>44463</v>
      </c>
      <c r="B1795" s="28">
        <v>1.47</v>
      </c>
    </row>
    <row r="1796" spans="1:2" x14ac:dyDescent="0.2">
      <c r="A1796" s="29">
        <v>44466</v>
      </c>
      <c r="B1796" s="28">
        <v>1.48</v>
      </c>
    </row>
    <row r="1797" spans="1:2" x14ac:dyDescent="0.2">
      <c r="A1797" s="29">
        <v>44467</v>
      </c>
      <c r="B1797" s="28">
        <v>1.54</v>
      </c>
    </row>
    <row r="1798" spans="1:2" x14ac:dyDescent="0.2">
      <c r="A1798" s="29">
        <v>44468</v>
      </c>
      <c r="B1798" s="28">
        <v>1.55</v>
      </c>
    </row>
    <row r="1799" spans="1:2" x14ac:dyDescent="0.2">
      <c r="A1799" s="29">
        <v>44469</v>
      </c>
      <c r="B1799" s="28">
        <v>1.52</v>
      </c>
    </row>
    <row r="1800" spans="1:2" x14ac:dyDescent="0.2">
      <c r="A1800" s="29">
        <v>44470</v>
      </c>
      <c r="B1800" s="28">
        <v>1.48</v>
      </c>
    </row>
    <row r="1801" spans="1:2" x14ac:dyDescent="0.2">
      <c r="A1801" s="29">
        <v>44473</v>
      </c>
      <c r="B1801" s="28">
        <v>1.49</v>
      </c>
    </row>
    <row r="1802" spans="1:2" x14ac:dyDescent="0.2">
      <c r="A1802" s="29">
        <v>44474</v>
      </c>
      <c r="B1802" s="28">
        <v>1.54</v>
      </c>
    </row>
    <row r="1803" spans="1:2" x14ac:dyDescent="0.2">
      <c r="A1803" s="29">
        <v>44475</v>
      </c>
      <c r="B1803" s="28">
        <v>1.53</v>
      </c>
    </row>
    <row r="1804" spans="1:2" x14ac:dyDescent="0.2">
      <c r="A1804" s="29">
        <v>44476</v>
      </c>
      <c r="B1804" s="28">
        <v>1.58</v>
      </c>
    </row>
    <row r="1805" spans="1:2" x14ac:dyDescent="0.2">
      <c r="A1805" s="29">
        <v>44477</v>
      </c>
      <c r="B1805" s="28">
        <v>1.61</v>
      </c>
    </row>
    <row r="1806" spans="1:2" x14ac:dyDescent="0.2">
      <c r="A1806" s="29">
        <v>44481</v>
      </c>
      <c r="B1806" s="28">
        <v>1.59</v>
      </c>
    </row>
    <row r="1807" spans="1:2" x14ac:dyDescent="0.2">
      <c r="A1807" s="29">
        <v>44482</v>
      </c>
      <c r="B1807" s="28">
        <v>1.56</v>
      </c>
    </row>
    <row r="1808" spans="1:2" x14ac:dyDescent="0.2">
      <c r="A1808" s="29">
        <v>44483</v>
      </c>
      <c r="B1808" s="28">
        <v>1.52</v>
      </c>
    </row>
    <row r="1809" spans="1:2" x14ac:dyDescent="0.2">
      <c r="A1809" s="29">
        <v>44484</v>
      </c>
      <c r="B1809" s="28">
        <v>1.59</v>
      </c>
    </row>
    <row r="1810" spans="1:2" x14ac:dyDescent="0.2">
      <c r="A1810" s="29">
        <v>44487</v>
      </c>
      <c r="B1810" s="28">
        <v>1.59</v>
      </c>
    </row>
    <row r="1811" spans="1:2" x14ac:dyDescent="0.2">
      <c r="A1811" s="29">
        <v>44488</v>
      </c>
      <c r="B1811" s="28">
        <v>1.65</v>
      </c>
    </row>
    <row r="1812" spans="1:2" x14ac:dyDescent="0.2">
      <c r="A1812" s="29">
        <v>44489</v>
      </c>
      <c r="B1812" s="28">
        <v>1.65</v>
      </c>
    </row>
    <row r="1813" spans="1:2" x14ac:dyDescent="0.2">
      <c r="A1813" s="29">
        <v>44490</v>
      </c>
      <c r="B1813" s="28">
        <v>1.68</v>
      </c>
    </row>
    <row r="1814" spans="1:2" x14ac:dyDescent="0.2">
      <c r="A1814" s="29">
        <v>44491</v>
      </c>
      <c r="B1814" s="28">
        <v>1.66</v>
      </c>
    </row>
    <row r="1815" spans="1:2" x14ac:dyDescent="0.2">
      <c r="A1815" s="29">
        <v>44494</v>
      </c>
      <c r="B1815" s="28">
        <v>1.64</v>
      </c>
    </row>
    <row r="1816" spans="1:2" x14ac:dyDescent="0.2">
      <c r="A1816" s="29">
        <v>44495</v>
      </c>
      <c r="B1816" s="28">
        <v>1.63</v>
      </c>
    </row>
    <row r="1817" spans="1:2" x14ac:dyDescent="0.2">
      <c r="A1817" s="29">
        <v>44496</v>
      </c>
      <c r="B1817" s="28">
        <v>1.54</v>
      </c>
    </row>
    <row r="1818" spans="1:2" x14ac:dyDescent="0.2">
      <c r="A1818" s="29">
        <v>44497</v>
      </c>
      <c r="B1818" s="28">
        <v>1.57</v>
      </c>
    </row>
    <row r="1819" spans="1:2" x14ac:dyDescent="0.2">
      <c r="A1819" s="29">
        <v>44498</v>
      </c>
      <c r="B1819" s="28">
        <v>1.55</v>
      </c>
    </row>
    <row r="1820" spans="1:2" x14ac:dyDescent="0.2">
      <c r="A1820" s="29">
        <v>44501</v>
      </c>
      <c r="B1820" s="28">
        <v>1.58</v>
      </c>
    </row>
    <row r="1821" spans="1:2" x14ac:dyDescent="0.2">
      <c r="A1821" s="29">
        <v>44502</v>
      </c>
      <c r="B1821" s="28">
        <v>1.56</v>
      </c>
    </row>
    <row r="1822" spans="1:2" x14ac:dyDescent="0.2">
      <c r="A1822" s="29">
        <v>44503</v>
      </c>
      <c r="B1822" s="28">
        <v>1.6</v>
      </c>
    </row>
    <row r="1823" spans="1:2" x14ac:dyDescent="0.2">
      <c r="A1823" s="29">
        <v>44504</v>
      </c>
      <c r="B1823" s="28">
        <v>1.53</v>
      </c>
    </row>
    <row r="1824" spans="1:2" x14ac:dyDescent="0.2">
      <c r="A1824" s="29">
        <v>44505</v>
      </c>
      <c r="B1824" s="28">
        <v>1.45</v>
      </c>
    </row>
    <row r="1825" spans="1:2" x14ac:dyDescent="0.2">
      <c r="A1825" s="29">
        <v>44508</v>
      </c>
      <c r="B1825" s="28">
        <v>1.51</v>
      </c>
    </row>
    <row r="1826" spans="1:2" x14ac:dyDescent="0.2">
      <c r="A1826" s="29">
        <v>44509</v>
      </c>
      <c r="B1826" s="28">
        <v>1.46</v>
      </c>
    </row>
    <row r="1827" spans="1:2" x14ac:dyDescent="0.2">
      <c r="A1827" s="29">
        <v>44510</v>
      </c>
      <c r="B1827" s="28">
        <v>1.56</v>
      </c>
    </row>
    <row r="1828" spans="1:2" x14ac:dyDescent="0.2">
      <c r="A1828" s="29">
        <v>44512</v>
      </c>
      <c r="B1828" s="28">
        <v>1.58</v>
      </c>
    </row>
    <row r="1829" spans="1:2" x14ac:dyDescent="0.2">
      <c r="A1829" s="29">
        <v>44515</v>
      </c>
      <c r="B1829" s="28">
        <v>1.63</v>
      </c>
    </row>
    <row r="1830" spans="1:2" x14ac:dyDescent="0.2">
      <c r="A1830" s="29">
        <v>44516</v>
      </c>
      <c r="B1830" s="28">
        <v>1.63</v>
      </c>
    </row>
    <row r="1831" spans="1:2" x14ac:dyDescent="0.2">
      <c r="A1831" s="29">
        <v>44517</v>
      </c>
      <c r="B1831" s="28">
        <v>1.6</v>
      </c>
    </row>
    <row r="1832" spans="1:2" x14ac:dyDescent="0.2">
      <c r="A1832" s="29">
        <v>44518</v>
      </c>
      <c r="B1832" s="28">
        <v>1.59</v>
      </c>
    </row>
    <row r="1833" spans="1:2" x14ac:dyDescent="0.2">
      <c r="A1833" s="29">
        <v>44519</v>
      </c>
      <c r="B1833" s="28">
        <v>1.54</v>
      </c>
    </row>
    <row r="1834" spans="1:2" x14ac:dyDescent="0.2">
      <c r="A1834" s="29">
        <v>44522</v>
      </c>
      <c r="B1834" s="28">
        <v>1.63</v>
      </c>
    </row>
    <row r="1835" spans="1:2" x14ac:dyDescent="0.2">
      <c r="A1835" s="29">
        <v>44523</v>
      </c>
      <c r="B1835" s="28">
        <v>1.67</v>
      </c>
    </row>
    <row r="1836" spans="1:2" x14ac:dyDescent="0.2">
      <c r="A1836" s="29">
        <v>44524</v>
      </c>
      <c r="B1836" s="28">
        <v>1.64</v>
      </c>
    </row>
    <row r="1837" spans="1:2" x14ac:dyDescent="0.2">
      <c r="A1837" s="29">
        <v>44526</v>
      </c>
      <c r="B1837" s="28">
        <v>1.48</v>
      </c>
    </row>
    <row r="1838" spans="1:2" x14ac:dyDescent="0.2">
      <c r="A1838" s="29">
        <v>44529</v>
      </c>
      <c r="B1838" s="28">
        <v>1.52</v>
      </c>
    </row>
    <row r="1839" spans="1:2" x14ac:dyDescent="0.2">
      <c r="A1839" s="29">
        <v>44530</v>
      </c>
      <c r="B1839" s="28">
        <v>1.43</v>
      </c>
    </row>
    <row r="1840" spans="1:2" x14ac:dyDescent="0.2">
      <c r="A1840" s="29">
        <v>44531</v>
      </c>
      <c r="B1840" s="28">
        <v>1.43</v>
      </c>
    </row>
    <row r="1841" spans="1:2" x14ac:dyDescent="0.2">
      <c r="A1841" s="29">
        <v>44532</v>
      </c>
      <c r="B1841" s="28">
        <v>1.44</v>
      </c>
    </row>
    <row r="1842" spans="1:2" x14ac:dyDescent="0.2">
      <c r="A1842" s="29">
        <v>44533</v>
      </c>
      <c r="B1842" s="28">
        <v>1.35</v>
      </c>
    </row>
    <row r="1843" spans="1:2" x14ac:dyDescent="0.2">
      <c r="A1843" s="29">
        <v>44536</v>
      </c>
      <c r="B1843" s="28">
        <v>1.43</v>
      </c>
    </row>
    <row r="1844" spans="1:2" x14ac:dyDescent="0.2">
      <c r="A1844" s="29">
        <v>44537</v>
      </c>
      <c r="B1844" s="28">
        <v>1.48</v>
      </c>
    </row>
    <row r="1845" spans="1:2" x14ac:dyDescent="0.2">
      <c r="A1845" s="29">
        <v>44538</v>
      </c>
      <c r="B1845" s="28">
        <v>1.52</v>
      </c>
    </row>
    <row r="1846" spans="1:2" x14ac:dyDescent="0.2">
      <c r="A1846" s="29">
        <v>44539</v>
      </c>
      <c r="B1846" s="28">
        <v>1.49</v>
      </c>
    </row>
    <row r="1847" spans="1:2" x14ac:dyDescent="0.2">
      <c r="A1847" s="29">
        <v>44540</v>
      </c>
      <c r="B1847" s="28">
        <v>1.48</v>
      </c>
    </row>
    <row r="1848" spans="1:2" x14ac:dyDescent="0.2">
      <c r="A1848" s="29">
        <v>44543</v>
      </c>
      <c r="B1848" s="28">
        <v>1.42</v>
      </c>
    </row>
    <row r="1849" spans="1:2" x14ac:dyDescent="0.2">
      <c r="A1849" s="29">
        <v>44544</v>
      </c>
      <c r="B1849" s="28">
        <v>1.44</v>
      </c>
    </row>
    <row r="1850" spans="1:2" x14ac:dyDescent="0.2">
      <c r="A1850" s="29">
        <v>44545</v>
      </c>
      <c r="B1850" s="28">
        <v>1.47</v>
      </c>
    </row>
    <row r="1851" spans="1:2" x14ac:dyDescent="0.2">
      <c r="A1851" s="29">
        <v>44546</v>
      </c>
      <c r="B1851" s="28">
        <v>1.44</v>
      </c>
    </row>
    <row r="1852" spans="1:2" x14ac:dyDescent="0.2">
      <c r="A1852" s="29">
        <v>44547</v>
      </c>
      <c r="B1852" s="28">
        <v>1.41</v>
      </c>
    </row>
    <row r="1853" spans="1:2" x14ac:dyDescent="0.2">
      <c r="A1853" s="29">
        <v>44550</v>
      </c>
      <c r="B1853" s="28">
        <v>1.43</v>
      </c>
    </row>
    <row r="1854" spans="1:2" x14ac:dyDescent="0.2">
      <c r="A1854" s="29">
        <v>44551</v>
      </c>
      <c r="B1854" s="28">
        <v>1.48</v>
      </c>
    </row>
    <row r="1855" spans="1:2" x14ac:dyDescent="0.2">
      <c r="A1855" s="29">
        <v>44552</v>
      </c>
      <c r="B1855" s="28">
        <v>1.46</v>
      </c>
    </row>
    <row r="1856" spans="1:2" x14ac:dyDescent="0.2">
      <c r="A1856" s="29">
        <v>44553</v>
      </c>
      <c r="B1856" s="28">
        <v>1.5</v>
      </c>
    </row>
    <row r="1857" spans="1:2" x14ac:dyDescent="0.2">
      <c r="A1857" s="29">
        <v>44557</v>
      </c>
      <c r="B1857" s="28">
        <v>1.48</v>
      </c>
    </row>
    <row r="1858" spans="1:2" x14ac:dyDescent="0.2">
      <c r="A1858" s="29">
        <v>44558</v>
      </c>
      <c r="B1858" s="28">
        <v>1.49</v>
      </c>
    </row>
    <row r="1859" spans="1:2" x14ac:dyDescent="0.2">
      <c r="A1859" s="29">
        <v>44559</v>
      </c>
      <c r="B1859" s="28">
        <v>1.55</v>
      </c>
    </row>
    <row r="1860" spans="1:2" x14ac:dyDescent="0.2">
      <c r="A1860" s="29">
        <v>44560</v>
      </c>
      <c r="B1860" s="28">
        <v>1.52</v>
      </c>
    </row>
    <row r="1861" spans="1:2" x14ac:dyDescent="0.2">
      <c r="A1861" s="29">
        <v>44561</v>
      </c>
      <c r="B1861" s="28">
        <v>1.52</v>
      </c>
    </row>
    <row r="1862" spans="1:2" x14ac:dyDescent="0.2">
      <c r="A1862" s="29">
        <v>44564</v>
      </c>
      <c r="B1862" s="28">
        <v>1.63</v>
      </c>
    </row>
    <row r="1863" spans="1:2" x14ac:dyDescent="0.2">
      <c r="A1863" s="29">
        <v>44565</v>
      </c>
      <c r="B1863" s="28">
        <v>1.66</v>
      </c>
    </row>
    <row r="1864" spans="1:2" x14ac:dyDescent="0.2">
      <c r="A1864" s="29">
        <v>44566</v>
      </c>
      <c r="B1864" s="28">
        <v>1.71</v>
      </c>
    </row>
    <row r="1865" spans="1:2" x14ac:dyDescent="0.2">
      <c r="A1865" s="29">
        <v>44567</v>
      </c>
      <c r="B1865" s="28">
        <v>1.73</v>
      </c>
    </row>
    <row r="1866" spans="1:2" x14ac:dyDescent="0.2">
      <c r="A1866" s="29">
        <v>44568</v>
      </c>
      <c r="B1866" s="28">
        <v>1.76</v>
      </c>
    </row>
    <row r="1867" spans="1:2" x14ac:dyDescent="0.2">
      <c r="A1867" s="29">
        <v>44571</v>
      </c>
      <c r="B1867" s="28">
        <v>1.78</v>
      </c>
    </row>
    <row r="1868" spans="1:2" x14ac:dyDescent="0.2">
      <c r="A1868" s="29">
        <v>44572</v>
      </c>
      <c r="B1868" s="28">
        <v>1.75</v>
      </c>
    </row>
    <row r="1869" spans="1:2" x14ac:dyDescent="0.2">
      <c r="A1869" s="29">
        <v>44573</v>
      </c>
      <c r="B1869" s="28">
        <v>1.74</v>
      </c>
    </row>
    <row r="1870" spans="1:2" x14ac:dyDescent="0.2">
      <c r="A1870" s="29">
        <v>44574</v>
      </c>
      <c r="B1870" s="28">
        <v>1.7</v>
      </c>
    </row>
    <row r="1871" spans="1:2" x14ac:dyDescent="0.2">
      <c r="A1871" s="29">
        <v>44575</v>
      </c>
      <c r="B1871" s="28">
        <v>1.78</v>
      </c>
    </row>
    <row r="1872" spans="1:2" x14ac:dyDescent="0.2">
      <c r="A1872" s="29">
        <v>44579</v>
      </c>
      <c r="B1872" s="28">
        <v>1.87</v>
      </c>
    </row>
    <row r="1873" spans="1:2" x14ac:dyDescent="0.2">
      <c r="A1873" s="29">
        <v>44580</v>
      </c>
      <c r="B1873" s="28">
        <v>1.83</v>
      </c>
    </row>
    <row r="1874" spans="1:2" x14ac:dyDescent="0.2">
      <c r="A1874" s="29">
        <v>44581</v>
      </c>
      <c r="B1874" s="28">
        <v>1.83</v>
      </c>
    </row>
    <row r="1875" spans="1:2" x14ac:dyDescent="0.2">
      <c r="A1875" s="29">
        <v>44582</v>
      </c>
      <c r="B1875" s="28">
        <v>1.75</v>
      </c>
    </row>
    <row r="1876" spans="1:2" x14ac:dyDescent="0.2">
      <c r="A1876" s="29">
        <v>44585</v>
      </c>
      <c r="B1876" s="28">
        <v>1.75</v>
      </c>
    </row>
    <row r="1877" spans="1:2" x14ac:dyDescent="0.2">
      <c r="A1877" s="29">
        <v>44586</v>
      </c>
      <c r="B1877" s="28">
        <v>1.78</v>
      </c>
    </row>
    <row r="1878" spans="1:2" x14ac:dyDescent="0.2">
      <c r="A1878" s="29">
        <v>44587</v>
      </c>
      <c r="B1878" s="28">
        <v>1.85</v>
      </c>
    </row>
    <row r="1879" spans="1:2" x14ac:dyDescent="0.2">
      <c r="A1879" s="29">
        <v>44588</v>
      </c>
      <c r="B1879" s="28">
        <v>1.81</v>
      </c>
    </row>
    <row r="1880" spans="1:2" x14ac:dyDescent="0.2">
      <c r="A1880" s="29">
        <v>44589</v>
      </c>
      <c r="B1880" s="28">
        <v>1.78</v>
      </c>
    </row>
    <row r="1881" spans="1:2" x14ac:dyDescent="0.2">
      <c r="A1881" s="29">
        <v>44592</v>
      </c>
      <c r="B1881" s="28">
        <v>1.79</v>
      </c>
    </row>
    <row r="1882" spans="1:2" x14ac:dyDescent="0.2">
      <c r="A1882" s="29">
        <v>44593</v>
      </c>
      <c r="B1882" s="28">
        <v>1.81</v>
      </c>
    </row>
    <row r="1883" spans="1:2" x14ac:dyDescent="0.2">
      <c r="A1883" s="29">
        <v>44594</v>
      </c>
      <c r="B1883" s="28">
        <v>1.78</v>
      </c>
    </row>
    <row r="1884" spans="1:2" x14ac:dyDescent="0.2">
      <c r="A1884" s="29">
        <v>44595</v>
      </c>
      <c r="B1884" s="28">
        <v>1.82</v>
      </c>
    </row>
    <row r="1885" spans="1:2" x14ac:dyDescent="0.2">
      <c r="A1885" s="29">
        <v>44596</v>
      </c>
      <c r="B1885" s="28">
        <v>1.93</v>
      </c>
    </row>
    <row r="1886" spans="1:2" x14ac:dyDescent="0.2">
      <c r="A1886" s="29">
        <v>44599</v>
      </c>
      <c r="B1886" s="28">
        <v>1.92</v>
      </c>
    </row>
    <row r="1887" spans="1:2" x14ac:dyDescent="0.2">
      <c r="A1887" s="29">
        <v>44600</v>
      </c>
      <c r="B1887" s="28">
        <v>1.96</v>
      </c>
    </row>
    <row r="1888" spans="1:2" x14ac:dyDescent="0.2">
      <c r="A1888" s="29">
        <v>44601</v>
      </c>
      <c r="B1888" s="28">
        <v>1.94</v>
      </c>
    </row>
    <row r="1889" spans="1:2" x14ac:dyDescent="0.2">
      <c r="A1889" s="29">
        <v>44602</v>
      </c>
      <c r="B1889" s="28">
        <v>2.0299999999999998</v>
      </c>
    </row>
    <row r="1890" spans="1:2" x14ac:dyDescent="0.2">
      <c r="A1890" s="29">
        <v>44603</v>
      </c>
      <c r="B1890" s="28">
        <v>1.92</v>
      </c>
    </row>
    <row r="1891" spans="1:2" x14ac:dyDescent="0.2">
      <c r="A1891" s="29">
        <v>44606</v>
      </c>
      <c r="B1891" s="28">
        <v>1.98</v>
      </c>
    </row>
    <row r="1892" spans="1:2" x14ac:dyDescent="0.2">
      <c r="A1892" s="29">
        <v>44607</v>
      </c>
      <c r="B1892" s="28">
        <v>2.0499999999999998</v>
      </c>
    </row>
    <row r="1893" spans="1:2" x14ac:dyDescent="0.2">
      <c r="A1893" s="29">
        <v>44608</v>
      </c>
      <c r="B1893" s="28">
        <v>2.0299999999999998</v>
      </c>
    </row>
    <row r="1894" spans="1:2" x14ac:dyDescent="0.2">
      <c r="A1894" s="29">
        <v>44609</v>
      </c>
      <c r="B1894" s="28">
        <v>1.97</v>
      </c>
    </row>
    <row r="1895" spans="1:2" x14ac:dyDescent="0.2">
      <c r="A1895" s="29">
        <v>44610</v>
      </c>
      <c r="B1895" s="28">
        <v>1.92</v>
      </c>
    </row>
    <row r="1896" spans="1:2" x14ac:dyDescent="0.2">
      <c r="A1896" s="29">
        <v>44614</v>
      </c>
      <c r="B1896" s="28">
        <v>1.94</v>
      </c>
    </row>
    <row r="1897" spans="1:2" x14ac:dyDescent="0.2">
      <c r="A1897" s="29">
        <v>44615</v>
      </c>
      <c r="B1897" s="28">
        <v>1.99</v>
      </c>
    </row>
    <row r="1898" spans="1:2" x14ac:dyDescent="0.2">
      <c r="A1898" s="29">
        <v>44616</v>
      </c>
      <c r="B1898" s="28">
        <v>1.96</v>
      </c>
    </row>
    <row r="1899" spans="1:2" x14ac:dyDescent="0.2">
      <c r="A1899" s="29">
        <v>44617</v>
      </c>
      <c r="B1899" s="28">
        <v>1.97</v>
      </c>
    </row>
    <row r="1900" spans="1:2" x14ac:dyDescent="0.2">
      <c r="A1900" s="29">
        <v>44620</v>
      </c>
      <c r="B1900" s="28">
        <v>1.83</v>
      </c>
    </row>
    <row r="1901" spans="1:2" x14ac:dyDescent="0.2">
      <c r="A1901" s="29">
        <v>44621</v>
      </c>
      <c r="B1901" s="28">
        <v>1.72</v>
      </c>
    </row>
    <row r="1902" spans="1:2" x14ac:dyDescent="0.2">
      <c r="A1902" s="29">
        <v>44622</v>
      </c>
      <c r="B1902" s="28">
        <v>1.86</v>
      </c>
    </row>
    <row r="1903" spans="1:2" x14ac:dyDescent="0.2">
      <c r="A1903" s="29">
        <v>44623</v>
      </c>
      <c r="B1903" s="28">
        <v>1.86</v>
      </c>
    </row>
    <row r="1904" spans="1:2" x14ac:dyDescent="0.2">
      <c r="A1904" s="29">
        <v>44624</v>
      </c>
      <c r="B1904" s="28">
        <v>1.74</v>
      </c>
    </row>
    <row r="1905" spans="1:2" x14ac:dyDescent="0.2">
      <c r="A1905" s="29">
        <v>44627</v>
      </c>
      <c r="B1905" s="28">
        <v>1.78</v>
      </c>
    </row>
    <row r="1906" spans="1:2" x14ac:dyDescent="0.2">
      <c r="A1906" s="29">
        <v>44628</v>
      </c>
      <c r="B1906" s="28">
        <v>1.86</v>
      </c>
    </row>
    <row r="1907" spans="1:2" x14ac:dyDescent="0.2">
      <c r="A1907" s="29">
        <v>44629</v>
      </c>
      <c r="B1907" s="28">
        <v>1.94</v>
      </c>
    </row>
    <row r="1908" spans="1:2" x14ac:dyDescent="0.2">
      <c r="A1908" s="29">
        <v>44630</v>
      </c>
      <c r="B1908" s="28">
        <v>1.98</v>
      </c>
    </row>
    <row r="1909" spans="1:2" x14ac:dyDescent="0.2">
      <c r="A1909" s="29">
        <v>44631</v>
      </c>
      <c r="B1909" s="28">
        <v>2</v>
      </c>
    </row>
    <row r="1910" spans="1:2" x14ac:dyDescent="0.2">
      <c r="A1910" s="29">
        <v>44634</v>
      </c>
      <c r="B1910" s="28">
        <v>2.14</v>
      </c>
    </row>
    <row r="1911" spans="1:2" x14ac:dyDescent="0.2">
      <c r="A1911" s="29">
        <v>44635</v>
      </c>
      <c r="B1911" s="28">
        <v>2.15</v>
      </c>
    </row>
    <row r="1912" spans="1:2" x14ac:dyDescent="0.2">
      <c r="A1912" s="29">
        <v>44636</v>
      </c>
      <c r="B1912" s="28">
        <v>2.19</v>
      </c>
    </row>
    <row r="1913" spans="1:2" x14ac:dyDescent="0.2">
      <c r="A1913" s="29">
        <v>44637</v>
      </c>
      <c r="B1913" s="28">
        <v>2.2000000000000002</v>
      </c>
    </row>
    <row r="1914" spans="1:2" x14ac:dyDescent="0.2">
      <c r="A1914" s="29">
        <v>44638</v>
      </c>
      <c r="B1914" s="28">
        <v>2.14</v>
      </c>
    </row>
    <row r="1915" spans="1:2" x14ac:dyDescent="0.2">
      <c r="A1915" s="29">
        <v>44641</v>
      </c>
      <c r="B1915" s="28">
        <v>2.3199999999999998</v>
      </c>
    </row>
    <row r="1916" spans="1:2" x14ac:dyDescent="0.2">
      <c r="A1916" s="29">
        <v>44642</v>
      </c>
      <c r="B1916" s="28">
        <v>2.38</v>
      </c>
    </row>
    <row r="1917" spans="1:2" x14ac:dyDescent="0.2">
      <c r="A1917" s="29">
        <v>44643</v>
      </c>
      <c r="B1917" s="28">
        <v>2.3199999999999998</v>
      </c>
    </row>
    <row r="1918" spans="1:2" x14ac:dyDescent="0.2">
      <c r="A1918" s="29">
        <v>44644</v>
      </c>
      <c r="B1918" s="28">
        <v>2.34</v>
      </c>
    </row>
    <row r="1919" spans="1:2" x14ac:dyDescent="0.2">
      <c r="A1919" s="29">
        <v>44645</v>
      </c>
      <c r="B1919" s="28">
        <v>2.48</v>
      </c>
    </row>
    <row r="1920" spans="1:2" x14ac:dyDescent="0.2">
      <c r="A1920" s="29">
        <v>44648</v>
      </c>
      <c r="B1920" s="28">
        <v>2.46</v>
      </c>
    </row>
    <row r="1921" spans="1:2" x14ac:dyDescent="0.2">
      <c r="A1921" s="29">
        <v>44649</v>
      </c>
      <c r="B1921" s="28">
        <v>2.41</v>
      </c>
    </row>
    <row r="1922" spans="1:2" x14ac:dyDescent="0.2">
      <c r="A1922" s="29">
        <v>44650</v>
      </c>
      <c r="B1922" s="28">
        <v>2.35</v>
      </c>
    </row>
    <row r="1923" spans="1:2" x14ac:dyDescent="0.2">
      <c r="A1923" s="29">
        <v>44651</v>
      </c>
      <c r="B1923" s="28">
        <v>2.3199999999999998</v>
      </c>
    </row>
    <row r="1924" spans="1:2" x14ac:dyDescent="0.2">
      <c r="A1924" s="29">
        <v>44652</v>
      </c>
      <c r="B1924" s="28">
        <v>2.39</v>
      </c>
    </row>
    <row r="1925" spans="1:2" x14ac:dyDescent="0.2">
      <c r="A1925" s="29">
        <v>44655</v>
      </c>
      <c r="B1925" s="28">
        <v>2.42</v>
      </c>
    </row>
    <row r="1926" spans="1:2" x14ac:dyDescent="0.2">
      <c r="A1926" s="29">
        <v>44656</v>
      </c>
      <c r="B1926" s="28">
        <v>2.54</v>
      </c>
    </row>
    <row r="1927" spans="1:2" x14ac:dyDescent="0.2">
      <c r="A1927" s="29">
        <v>44657</v>
      </c>
      <c r="B1927" s="28">
        <v>2.61</v>
      </c>
    </row>
    <row r="1928" spans="1:2" x14ac:dyDescent="0.2">
      <c r="A1928" s="29">
        <v>44658</v>
      </c>
      <c r="B1928" s="28">
        <v>2.66</v>
      </c>
    </row>
    <row r="1929" spans="1:2" x14ac:dyDescent="0.2">
      <c r="A1929" s="29">
        <v>44659</v>
      </c>
      <c r="B1929" s="28">
        <v>2.72</v>
      </c>
    </row>
    <row r="1930" spans="1:2" x14ac:dyDescent="0.2">
      <c r="A1930" s="29">
        <v>44662</v>
      </c>
      <c r="B1930" s="28">
        <v>2.79</v>
      </c>
    </row>
    <row r="1931" spans="1:2" x14ac:dyDescent="0.2">
      <c r="A1931" s="29">
        <v>44663</v>
      </c>
      <c r="B1931" s="28">
        <v>2.72</v>
      </c>
    </row>
    <row r="1932" spans="1:2" x14ac:dyDescent="0.2">
      <c r="A1932" s="29">
        <v>44664</v>
      </c>
      <c r="B1932" s="28">
        <v>2.7</v>
      </c>
    </row>
    <row r="1933" spans="1:2" x14ac:dyDescent="0.2">
      <c r="A1933" s="29">
        <v>44665</v>
      </c>
      <c r="B1933" s="28">
        <v>2.83</v>
      </c>
    </row>
    <row r="1934" spans="1:2" x14ac:dyDescent="0.2">
      <c r="A1934" s="29">
        <v>44669</v>
      </c>
      <c r="B1934" s="28">
        <v>2.85</v>
      </c>
    </row>
    <row r="1935" spans="1:2" x14ac:dyDescent="0.2">
      <c r="A1935" s="29">
        <v>44670</v>
      </c>
      <c r="B1935" s="28">
        <v>2.93</v>
      </c>
    </row>
    <row r="1936" spans="1:2" x14ac:dyDescent="0.2">
      <c r="A1936" s="29">
        <v>44671</v>
      </c>
      <c r="B1936" s="28">
        <v>2.85</v>
      </c>
    </row>
    <row r="1937" spans="1:2" x14ac:dyDescent="0.2">
      <c r="A1937" s="29">
        <v>44672</v>
      </c>
      <c r="B1937" s="28">
        <v>2.9</v>
      </c>
    </row>
    <row r="1938" spans="1:2" x14ac:dyDescent="0.2">
      <c r="A1938" s="29">
        <v>44673</v>
      </c>
      <c r="B1938" s="28">
        <v>2.9</v>
      </c>
    </row>
    <row r="1939" spans="1:2" x14ac:dyDescent="0.2">
      <c r="A1939" s="29">
        <v>44676</v>
      </c>
      <c r="B1939" s="28">
        <v>2.81</v>
      </c>
    </row>
    <row r="1940" spans="1:2" x14ac:dyDescent="0.2">
      <c r="A1940" s="29">
        <v>44677</v>
      </c>
      <c r="B1940" s="28">
        <v>2.77</v>
      </c>
    </row>
    <row r="1941" spans="1:2" x14ac:dyDescent="0.2">
      <c r="A1941" s="29">
        <v>44678</v>
      </c>
      <c r="B1941" s="28">
        <v>2.82</v>
      </c>
    </row>
    <row r="1942" spans="1:2" x14ac:dyDescent="0.2">
      <c r="A1942" s="29">
        <v>44679</v>
      </c>
      <c r="B1942" s="28">
        <v>2.85</v>
      </c>
    </row>
    <row r="1943" spans="1:2" x14ac:dyDescent="0.2">
      <c r="A1943" s="29">
        <v>44680</v>
      </c>
      <c r="B1943" s="28">
        <v>2.89</v>
      </c>
    </row>
    <row r="1944" spans="1:2" x14ac:dyDescent="0.2">
      <c r="A1944" s="29">
        <v>44683</v>
      </c>
      <c r="B1944" s="28">
        <v>2.99</v>
      </c>
    </row>
    <row r="1945" spans="1:2" x14ac:dyDescent="0.2">
      <c r="A1945" s="29">
        <v>44684</v>
      </c>
      <c r="B1945" s="28">
        <v>2.97</v>
      </c>
    </row>
    <row r="1946" spans="1:2" x14ac:dyDescent="0.2">
      <c r="A1946" s="29">
        <v>44685</v>
      </c>
      <c r="B1946" s="28">
        <v>2.93</v>
      </c>
    </row>
    <row r="1947" spans="1:2" x14ac:dyDescent="0.2">
      <c r="A1947" s="29">
        <v>44686</v>
      </c>
      <c r="B1947" s="28">
        <v>3.05</v>
      </c>
    </row>
    <row r="1948" spans="1:2" x14ac:dyDescent="0.2">
      <c r="A1948" s="29">
        <v>44687</v>
      </c>
      <c r="B1948" s="28">
        <v>3.12</v>
      </c>
    </row>
    <row r="1949" spans="1:2" x14ac:dyDescent="0.2">
      <c r="A1949" s="29">
        <v>44690</v>
      </c>
      <c r="B1949" s="28">
        <v>3.05</v>
      </c>
    </row>
    <row r="1950" spans="1:2" x14ac:dyDescent="0.2">
      <c r="A1950" s="29">
        <v>44691</v>
      </c>
      <c r="B1950" s="28">
        <v>2.99</v>
      </c>
    </row>
    <row r="1951" spans="1:2" x14ac:dyDescent="0.2">
      <c r="A1951" s="29">
        <v>44692</v>
      </c>
      <c r="B1951" s="28">
        <v>2.91</v>
      </c>
    </row>
    <row r="1952" spans="1:2" x14ac:dyDescent="0.2">
      <c r="A1952" s="29">
        <v>44693</v>
      </c>
      <c r="B1952" s="28">
        <v>2.84</v>
      </c>
    </row>
    <row r="1953" spans="1:2" x14ac:dyDescent="0.2">
      <c r="A1953" s="29">
        <v>44694</v>
      </c>
      <c r="B1953" s="28">
        <v>2.93</v>
      </c>
    </row>
    <row r="1954" spans="1:2" x14ac:dyDescent="0.2">
      <c r="A1954" s="29">
        <v>44697</v>
      </c>
      <c r="B1954" s="28">
        <v>2.88</v>
      </c>
    </row>
    <row r="1955" spans="1:2" x14ac:dyDescent="0.2">
      <c r="A1955" s="29">
        <v>44698</v>
      </c>
      <c r="B1955" s="28">
        <v>2.98</v>
      </c>
    </row>
    <row r="1956" spans="1:2" x14ac:dyDescent="0.2">
      <c r="A1956" s="29">
        <v>44699</v>
      </c>
      <c r="B1956" s="28">
        <v>2.89</v>
      </c>
    </row>
    <row r="1957" spans="1:2" x14ac:dyDescent="0.2">
      <c r="A1957" s="29">
        <v>44700</v>
      </c>
      <c r="B1957" s="28">
        <v>2.84</v>
      </c>
    </row>
    <row r="1958" spans="1:2" x14ac:dyDescent="0.2">
      <c r="A1958" s="29">
        <v>44701</v>
      </c>
      <c r="B1958" s="28">
        <v>2.78</v>
      </c>
    </row>
    <row r="1959" spans="1:2" x14ac:dyDescent="0.2">
      <c r="A1959" s="29">
        <v>44704</v>
      </c>
      <c r="B1959" s="28">
        <v>2.86</v>
      </c>
    </row>
    <row r="1960" spans="1:2" x14ac:dyDescent="0.2">
      <c r="A1960" s="29">
        <v>44705</v>
      </c>
      <c r="B1960" s="28">
        <v>2.76</v>
      </c>
    </row>
    <row r="1961" spans="1:2" x14ac:dyDescent="0.2">
      <c r="A1961" s="29">
        <v>44706</v>
      </c>
      <c r="B1961" s="28">
        <v>2.75</v>
      </c>
    </row>
    <row r="1962" spans="1:2" x14ac:dyDescent="0.2">
      <c r="A1962" s="29">
        <v>44707</v>
      </c>
      <c r="B1962" s="28">
        <v>2.75</v>
      </c>
    </row>
    <row r="1963" spans="1:2" x14ac:dyDescent="0.2">
      <c r="A1963" s="29">
        <v>44708</v>
      </c>
      <c r="B1963" s="28">
        <v>2.74</v>
      </c>
    </row>
    <row r="1964" spans="1:2" x14ac:dyDescent="0.2">
      <c r="A1964" s="29">
        <v>44712</v>
      </c>
      <c r="B1964" s="28">
        <v>2.85</v>
      </c>
    </row>
    <row r="1965" spans="1:2" x14ac:dyDescent="0.2">
      <c r="A1965" s="29">
        <v>44713</v>
      </c>
      <c r="B1965" s="28">
        <v>2.94</v>
      </c>
    </row>
    <row r="1966" spans="1:2" x14ac:dyDescent="0.2">
      <c r="A1966" s="29">
        <v>44714</v>
      </c>
      <c r="B1966" s="28">
        <v>2.92</v>
      </c>
    </row>
    <row r="1967" spans="1:2" x14ac:dyDescent="0.2">
      <c r="A1967" s="29">
        <v>44715</v>
      </c>
      <c r="B1967" s="28">
        <v>2.96</v>
      </c>
    </row>
    <row r="1968" spans="1:2" x14ac:dyDescent="0.2">
      <c r="A1968" s="29">
        <v>44718</v>
      </c>
      <c r="B1968" s="28">
        <v>3.04</v>
      </c>
    </row>
    <row r="1969" spans="1:2" x14ac:dyDescent="0.2">
      <c r="A1969" s="29">
        <v>44719</v>
      </c>
      <c r="B1969" s="28">
        <v>2.98</v>
      </c>
    </row>
    <row r="1970" spans="1:2" x14ac:dyDescent="0.2">
      <c r="A1970" s="29">
        <v>44720</v>
      </c>
      <c r="B1970" s="28">
        <v>3.03</v>
      </c>
    </row>
    <row r="1971" spans="1:2" x14ac:dyDescent="0.2">
      <c r="A1971" s="29">
        <v>44721</v>
      </c>
      <c r="B1971" s="28">
        <v>3.04</v>
      </c>
    </row>
    <row r="1972" spans="1:2" x14ac:dyDescent="0.2">
      <c r="A1972" s="29">
        <v>44722</v>
      </c>
      <c r="B1972" s="28">
        <v>3.15</v>
      </c>
    </row>
    <row r="1973" spans="1:2" x14ac:dyDescent="0.2">
      <c r="A1973" s="29">
        <v>44725</v>
      </c>
      <c r="B1973" s="28">
        <v>3.43</v>
      </c>
    </row>
    <row r="1974" spans="1:2" x14ac:dyDescent="0.2">
      <c r="A1974" s="29">
        <v>44726</v>
      </c>
      <c r="B1974" s="28">
        <v>3.49</v>
      </c>
    </row>
    <row r="1975" spans="1:2" x14ac:dyDescent="0.2">
      <c r="A1975" s="29">
        <v>44727</v>
      </c>
      <c r="B1975" s="28">
        <v>3.33</v>
      </c>
    </row>
    <row r="1976" spans="1:2" x14ac:dyDescent="0.2">
      <c r="A1976" s="29">
        <v>44728</v>
      </c>
      <c r="B1976" s="28">
        <v>3.28</v>
      </c>
    </row>
    <row r="1977" spans="1:2" x14ac:dyDescent="0.2">
      <c r="A1977" s="29">
        <v>44729</v>
      </c>
      <c r="B1977" s="28">
        <v>3.25</v>
      </c>
    </row>
    <row r="1978" spans="1:2" x14ac:dyDescent="0.2">
      <c r="A1978" s="29">
        <v>44733</v>
      </c>
      <c r="B1978" s="28">
        <v>3.31</v>
      </c>
    </row>
    <row r="1979" spans="1:2" x14ac:dyDescent="0.2">
      <c r="A1979" s="29">
        <v>44734</v>
      </c>
      <c r="B1979" s="28">
        <v>3.16</v>
      </c>
    </row>
    <row r="1980" spans="1:2" x14ac:dyDescent="0.2">
      <c r="A1980" s="29">
        <v>44735</v>
      </c>
      <c r="B1980" s="28">
        <v>3.09</v>
      </c>
    </row>
    <row r="1981" spans="1:2" x14ac:dyDescent="0.2">
      <c r="A1981" s="29">
        <v>44736</v>
      </c>
      <c r="B1981" s="28">
        <v>3.13</v>
      </c>
    </row>
    <row r="1982" spans="1:2" x14ac:dyDescent="0.2">
      <c r="A1982" s="29">
        <v>44739</v>
      </c>
      <c r="B1982" s="28">
        <v>3.2</v>
      </c>
    </row>
    <row r="1983" spans="1:2" x14ac:dyDescent="0.2">
      <c r="A1983" s="29">
        <v>44740</v>
      </c>
      <c r="B1983" s="28">
        <v>3.2</v>
      </c>
    </row>
    <row r="1984" spans="1:2" x14ac:dyDescent="0.2">
      <c r="A1984" s="29">
        <v>44741</v>
      </c>
      <c r="B1984" s="28">
        <v>3.1</v>
      </c>
    </row>
    <row r="1985" spans="1:2" x14ac:dyDescent="0.2">
      <c r="A1985" s="29">
        <v>44742</v>
      </c>
      <c r="B1985" s="28">
        <v>2.98</v>
      </c>
    </row>
    <row r="1986" spans="1:2" x14ac:dyDescent="0.2">
      <c r="A1986" s="29">
        <v>44743</v>
      </c>
      <c r="B1986" s="28">
        <v>2.88</v>
      </c>
    </row>
    <row r="1987" spans="1:2" x14ac:dyDescent="0.2">
      <c r="A1987" s="29">
        <v>44747</v>
      </c>
      <c r="B1987" s="28">
        <v>2.82</v>
      </c>
    </row>
    <row r="1988" spans="1:2" x14ac:dyDescent="0.2">
      <c r="A1988" s="29">
        <v>44748</v>
      </c>
      <c r="B1988" s="28">
        <v>2.93</v>
      </c>
    </row>
    <row r="1989" spans="1:2" x14ac:dyDescent="0.2">
      <c r="A1989" s="29">
        <v>44749</v>
      </c>
      <c r="B1989" s="28">
        <v>3.01</v>
      </c>
    </row>
    <row r="1990" spans="1:2" x14ac:dyDescent="0.2">
      <c r="A1990" s="29">
        <v>44750</v>
      </c>
      <c r="B1990" s="28">
        <v>3.09</v>
      </c>
    </row>
    <row r="1991" spans="1:2" x14ac:dyDescent="0.2">
      <c r="A1991" s="29">
        <v>44753</v>
      </c>
      <c r="B1991" s="28">
        <v>2.99</v>
      </c>
    </row>
    <row r="1992" spans="1:2" x14ac:dyDescent="0.2">
      <c r="A1992" s="29">
        <v>44754</v>
      </c>
      <c r="B1992" s="28">
        <v>2.96</v>
      </c>
    </row>
    <row r="1993" spans="1:2" x14ac:dyDescent="0.2">
      <c r="A1993" s="29">
        <v>44755</v>
      </c>
      <c r="B1993" s="28">
        <v>2.91</v>
      </c>
    </row>
    <row r="1994" spans="1:2" x14ac:dyDescent="0.2">
      <c r="A1994" s="29">
        <v>44756</v>
      </c>
      <c r="B1994" s="28">
        <v>2.96</v>
      </c>
    </row>
    <row r="1995" spans="1:2" x14ac:dyDescent="0.2">
      <c r="A1995" s="29">
        <v>44757</v>
      </c>
      <c r="B1995" s="28">
        <v>2.93</v>
      </c>
    </row>
    <row r="1996" spans="1:2" x14ac:dyDescent="0.2">
      <c r="A1996" s="29">
        <v>44760</v>
      </c>
      <c r="B1996" s="28">
        <v>2.96</v>
      </c>
    </row>
    <row r="1997" spans="1:2" x14ac:dyDescent="0.2">
      <c r="A1997" s="29">
        <v>44761</v>
      </c>
      <c r="B1997" s="28">
        <v>3.01</v>
      </c>
    </row>
    <row r="1998" spans="1:2" x14ac:dyDescent="0.2">
      <c r="A1998" s="29">
        <v>44762</v>
      </c>
      <c r="B1998" s="28">
        <v>3.04</v>
      </c>
    </row>
    <row r="1999" spans="1:2" x14ac:dyDescent="0.2">
      <c r="A1999" s="29">
        <v>44763</v>
      </c>
      <c r="B1999" s="28">
        <v>2.91</v>
      </c>
    </row>
    <row r="2000" spans="1:2" x14ac:dyDescent="0.2">
      <c r="A2000" s="29">
        <v>44764</v>
      </c>
      <c r="B2000" s="28">
        <v>2.77</v>
      </c>
    </row>
    <row r="2001" spans="1:2" x14ac:dyDescent="0.2">
      <c r="A2001" s="29">
        <v>44767</v>
      </c>
      <c r="B2001" s="28">
        <v>2.81</v>
      </c>
    </row>
    <row r="2002" spans="1:2" x14ac:dyDescent="0.2">
      <c r="A2002" s="29">
        <v>44768</v>
      </c>
      <c r="B2002" s="28">
        <v>2.81</v>
      </c>
    </row>
    <row r="2003" spans="1:2" x14ac:dyDescent="0.2">
      <c r="A2003" s="29">
        <v>44769</v>
      </c>
      <c r="B2003" s="28">
        <v>2.78</v>
      </c>
    </row>
    <row r="2004" spans="1:2" x14ac:dyDescent="0.2">
      <c r="A2004" s="29">
        <v>44770</v>
      </c>
      <c r="B2004" s="28">
        <v>2.68</v>
      </c>
    </row>
    <row r="2005" spans="1:2" x14ac:dyDescent="0.2">
      <c r="A2005" s="29">
        <v>44771</v>
      </c>
      <c r="B2005" s="28">
        <v>2.67</v>
      </c>
    </row>
    <row r="2006" spans="1:2" x14ac:dyDescent="0.2">
      <c r="A2006" s="29">
        <v>44774</v>
      </c>
      <c r="B2006" s="28">
        <v>2.6</v>
      </c>
    </row>
    <row r="2007" spans="1:2" x14ac:dyDescent="0.2">
      <c r="A2007" s="29">
        <v>44775</v>
      </c>
      <c r="B2007" s="28">
        <v>2.75</v>
      </c>
    </row>
    <row r="2008" spans="1:2" x14ac:dyDescent="0.2">
      <c r="A2008" s="29">
        <v>44776</v>
      </c>
      <c r="B2008" s="28">
        <v>2.73</v>
      </c>
    </row>
    <row r="2009" spans="1:2" x14ac:dyDescent="0.2">
      <c r="A2009" s="29">
        <v>44777</v>
      </c>
      <c r="B2009" s="28">
        <v>2.68</v>
      </c>
    </row>
    <row r="2010" spans="1:2" x14ac:dyDescent="0.2">
      <c r="A2010" s="29">
        <v>44778</v>
      </c>
      <c r="B2010" s="28">
        <v>2.83</v>
      </c>
    </row>
    <row r="2011" spans="1:2" x14ac:dyDescent="0.2">
      <c r="A2011" s="29">
        <v>44781</v>
      </c>
      <c r="B2011" s="28">
        <v>2.77</v>
      </c>
    </row>
    <row r="2012" spans="1:2" x14ac:dyDescent="0.2">
      <c r="A2012" s="29">
        <v>44782</v>
      </c>
      <c r="B2012" s="28">
        <v>2.8</v>
      </c>
    </row>
    <row r="2013" spans="1:2" x14ac:dyDescent="0.2">
      <c r="A2013" s="29">
        <v>44783</v>
      </c>
      <c r="B2013" s="28">
        <v>2.78</v>
      </c>
    </row>
    <row r="2014" spans="1:2" x14ac:dyDescent="0.2">
      <c r="A2014" s="29">
        <v>44784</v>
      </c>
      <c r="B2014" s="28">
        <v>2.87</v>
      </c>
    </row>
    <row r="2015" spans="1:2" x14ac:dyDescent="0.2">
      <c r="A2015" s="29">
        <v>44785</v>
      </c>
      <c r="B2015" s="28">
        <v>2.84</v>
      </c>
    </row>
    <row r="2016" spans="1:2" x14ac:dyDescent="0.2">
      <c r="A2016" s="29">
        <v>44788</v>
      </c>
      <c r="B2016" s="28">
        <v>2.79</v>
      </c>
    </row>
    <row r="2017" spans="1:2" x14ac:dyDescent="0.2">
      <c r="A2017" s="29">
        <v>44789</v>
      </c>
      <c r="B2017" s="28">
        <v>2.82</v>
      </c>
    </row>
    <row r="2018" spans="1:2" x14ac:dyDescent="0.2">
      <c r="A2018" s="29">
        <v>44790</v>
      </c>
      <c r="B2018" s="28">
        <v>2.89</v>
      </c>
    </row>
    <row r="2019" spans="1:2" x14ac:dyDescent="0.2">
      <c r="A2019" s="29">
        <v>44791</v>
      </c>
      <c r="B2019" s="28">
        <v>2.88</v>
      </c>
    </row>
    <row r="2020" spans="1:2" x14ac:dyDescent="0.2">
      <c r="A2020" s="29">
        <v>44792</v>
      </c>
      <c r="B2020" s="28">
        <v>2.98</v>
      </c>
    </row>
    <row r="2021" spans="1:2" x14ac:dyDescent="0.2">
      <c r="A2021" s="29">
        <v>44795</v>
      </c>
      <c r="B2021" s="28">
        <v>3.03</v>
      </c>
    </row>
    <row r="2022" spans="1:2" x14ac:dyDescent="0.2">
      <c r="A2022" s="29">
        <v>44796</v>
      </c>
      <c r="B2022" s="28">
        <v>3.05</v>
      </c>
    </row>
    <row r="2023" spans="1:2" x14ac:dyDescent="0.2">
      <c r="A2023" s="29">
        <v>44797</v>
      </c>
      <c r="B2023" s="28">
        <v>3.11</v>
      </c>
    </row>
    <row r="2024" spans="1:2" x14ac:dyDescent="0.2">
      <c r="A2024" s="29">
        <v>44798</v>
      </c>
      <c r="B2024" s="28">
        <v>3.03</v>
      </c>
    </row>
    <row r="2025" spans="1:2" x14ac:dyDescent="0.2">
      <c r="A2025" s="29">
        <v>44799</v>
      </c>
      <c r="B2025" s="28">
        <v>3.04</v>
      </c>
    </row>
    <row r="2026" spans="1:2" x14ac:dyDescent="0.2">
      <c r="A2026" s="29">
        <v>44802</v>
      </c>
      <c r="B2026" s="28">
        <v>3.12</v>
      </c>
    </row>
    <row r="2027" spans="1:2" x14ac:dyDescent="0.2">
      <c r="A2027" s="29">
        <v>44803</v>
      </c>
      <c r="B2027" s="28">
        <v>3.11</v>
      </c>
    </row>
    <row r="2028" spans="1:2" x14ac:dyDescent="0.2">
      <c r="A2028" s="29">
        <v>44804</v>
      </c>
      <c r="B2028" s="28">
        <v>3.15</v>
      </c>
    </row>
    <row r="2029" spans="1:2" x14ac:dyDescent="0.2">
      <c r="A2029" s="29">
        <v>44805</v>
      </c>
      <c r="B2029" s="28">
        <v>3.26</v>
      </c>
    </row>
    <row r="2030" spans="1:2" x14ac:dyDescent="0.2">
      <c r="A2030" s="29">
        <v>44806</v>
      </c>
      <c r="B2030" s="28">
        <v>3.2</v>
      </c>
    </row>
    <row r="2031" spans="1:2" x14ac:dyDescent="0.2">
      <c r="A2031" s="29">
        <v>44810</v>
      </c>
      <c r="B2031" s="28">
        <v>3.33</v>
      </c>
    </row>
    <row r="2032" spans="1:2" x14ac:dyDescent="0.2">
      <c r="A2032" s="29">
        <v>44811</v>
      </c>
      <c r="B2032" s="28">
        <v>3.27</v>
      </c>
    </row>
    <row r="2033" spans="1:2" x14ac:dyDescent="0.2">
      <c r="A2033" s="29">
        <v>44812</v>
      </c>
      <c r="B2033" s="28">
        <v>3.29</v>
      </c>
    </row>
    <row r="2034" spans="1:2" x14ac:dyDescent="0.2">
      <c r="A2034" s="29">
        <v>44813</v>
      </c>
      <c r="B2034" s="28">
        <v>3.33</v>
      </c>
    </row>
    <row r="2035" spans="1:2" x14ac:dyDescent="0.2">
      <c r="A2035" s="29">
        <v>44816</v>
      </c>
      <c r="B2035" s="28">
        <v>3.37</v>
      </c>
    </row>
    <row r="2036" spans="1:2" x14ac:dyDescent="0.2">
      <c r="A2036" s="29">
        <v>44817</v>
      </c>
      <c r="B2036" s="28">
        <v>3.42</v>
      </c>
    </row>
    <row r="2037" spans="1:2" x14ac:dyDescent="0.2">
      <c r="A2037" s="29">
        <v>44818</v>
      </c>
      <c r="B2037" s="28">
        <v>3.41</v>
      </c>
    </row>
    <row r="2038" spans="1:2" x14ac:dyDescent="0.2">
      <c r="A2038" s="29">
        <v>44819</v>
      </c>
      <c r="B2038" s="28">
        <v>3.45</v>
      </c>
    </row>
    <row r="2039" spans="1:2" x14ac:dyDescent="0.2">
      <c r="A2039" s="29">
        <v>44820</v>
      </c>
      <c r="B2039" s="28">
        <v>3.45</v>
      </c>
    </row>
    <row r="2040" spans="1:2" x14ac:dyDescent="0.2">
      <c r="A2040" s="29">
        <v>44823</v>
      </c>
      <c r="B2040" s="28">
        <v>3.49</v>
      </c>
    </row>
    <row r="2041" spans="1:2" x14ac:dyDescent="0.2">
      <c r="A2041" s="29">
        <v>44824</v>
      </c>
      <c r="B2041" s="28">
        <v>3.57</v>
      </c>
    </row>
    <row r="2042" spans="1:2" x14ac:dyDescent="0.2">
      <c r="A2042" s="29">
        <v>44825</v>
      </c>
      <c r="B2042" s="28">
        <v>3.51</v>
      </c>
    </row>
    <row r="2043" spans="1:2" x14ac:dyDescent="0.2">
      <c r="A2043" s="29">
        <v>44826</v>
      </c>
      <c r="B2043" s="28">
        <v>3.7</v>
      </c>
    </row>
    <row r="2044" spans="1:2" x14ac:dyDescent="0.2">
      <c r="A2044" s="29">
        <v>44827</v>
      </c>
      <c r="B2044" s="28">
        <v>3.69</v>
      </c>
    </row>
    <row r="2045" spans="1:2" x14ac:dyDescent="0.2">
      <c r="A2045" s="29">
        <v>44830</v>
      </c>
      <c r="B2045" s="28">
        <v>3.88</v>
      </c>
    </row>
    <row r="2046" spans="1:2" x14ac:dyDescent="0.2">
      <c r="A2046" s="29">
        <v>44831</v>
      </c>
      <c r="B2046" s="28">
        <v>3.97</v>
      </c>
    </row>
    <row r="2047" spans="1:2" x14ac:dyDescent="0.2">
      <c r="A2047" s="29">
        <v>44832</v>
      </c>
      <c r="B2047" s="28">
        <v>3.72</v>
      </c>
    </row>
    <row r="2048" spans="1:2" x14ac:dyDescent="0.2">
      <c r="A2048" s="29">
        <v>44833</v>
      </c>
      <c r="B2048" s="28">
        <v>3.76</v>
      </c>
    </row>
    <row r="2049" spans="1:2" x14ac:dyDescent="0.2">
      <c r="A2049" s="29">
        <v>44834</v>
      </c>
      <c r="B2049" s="28">
        <v>3.83</v>
      </c>
    </row>
    <row r="2050" spans="1:2" x14ac:dyDescent="0.2">
      <c r="A2050" s="29">
        <v>44837</v>
      </c>
      <c r="B2050" s="28">
        <v>3.67</v>
      </c>
    </row>
    <row r="2051" spans="1:2" x14ac:dyDescent="0.2">
      <c r="A2051" s="29">
        <v>44838</v>
      </c>
      <c r="B2051" s="28">
        <v>3.62</v>
      </c>
    </row>
    <row r="2052" spans="1:2" x14ac:dyDescent="0.2">
      <c r="A2052" s="29">
        <v>44839</v>
      </c>
      <c r="B2052" s="28">
        <v>3.76</v>
      </c>
    </row>
    <row r="2053" spans="1:2" x14ac:dyDescent="0.2">
      <c r="A2053" s="29">
        <v>44840</v>
      </c>
      <c r="B2053" s="28">
        <v>3.83</v>
      </c>
    </row>
    <row r="2054" spans="1:2" x14ac:dyDescent="0.2">
      <c r="A2054" s="29">
        <v>44841</v>
      </c>
      <c r="B2054" s="28">
        <v>3.89</v>
      </c>
    </row>
    <row r="2055" spans="1:2" x14ac:dyDescent="0.2">
      <c r="A2055" s="29">
        <v>44845</v>
      </c>
      <c r="B2055" s="28">
        <v>3.93</v>
      </c>
    </row>
    <row r="2056" spans="1:2" x14ac:dyDescent="0.2">
      <c r="A2056" s="29">
        <v>44846</v>
      </c>
      <c r="B2056" s="28">
        <v>3.91</v>
      </c>
    </row>
    <row r="2057" spans="1:2" x14ac:dyDescent="0.2">
      <c r="A2057" s="29">
        <v>44847</v>
      </c>
      <c r="B2057" s="28">
        <v>3.97</v>
      </c>
    </row>
    <row r="2058" spans="1:2" x14ac:dyDescent="0.2">
      <c r="A2058" s="29">
        <v>44848</v>
      </c>
      <c r="B2058" s="28">
        <v>4</v>
      </c>
    </row>
    <row r="2059" spans="1:2" x14ac:dyDescent="0.2">
      <c r="A2059" s="29">
        <v>44851</v>
      </c>
      <c r="B2059" s="28">
        <v>4.0199999999999996</v>
      </c>
    </row>
    <row r="2060" spans="1:2" x14ac:dyDescent="0.2">
      <c r="A2060" s="29">
        <v>44852</v>
      </c>
      <c r="B2060" s="28">
        <v>4.01</v>
      </c>
    </row>
    <row r="2061" spans="1:2" x14ac:dyDescent="0.2">
      <c r="A2061" s="29">
        <v>44853</v>
      </c>
      <c r="B2061" s="28">
        <v>4.1399999999999997</v>
      </c>
    </row>
    <row r="2062" spans="1:2" x14ac:dyDescent="0.2">
      <c r="A2062" s="29">
        <v>44854</v>
      </c>
      <c r="B2062" s="28">
        <v>4.24</v>
      </c>
    </row>
    <row r="2063" spans="1:2" x14ac:dyDescent="0.2">
      <c r="A2063" s="29">
        <v>44855</v>
      </c>
      <c r="B2063" s="28">
        <v>4.21</v>
      </c>
    </row>
    <row r="2064" spans="1:2" x14ac:dyDescent="0.2">
      <c r="A2064" s="29">
        <v>44858</v>
      </c>
      <c r="B2064" s="28">
        <v>4.25</v>
      </c>
    </row>
    <row r="2065" spans="1:2" x14ac:dyDescent="0.2">
      <c r="A2065" s="29">
        <v>44859</v>
      </c>
      <c r="B2065" s="28">
        <v>4.0999999999999996</v>
      </c>
    </row>
    <row r="2066" spans="1:2" x14ac:dyDescent="0.2">
      <c r="A2066" s="29">
        <v>44860</v>
      </c>
      <c r="B2066" s="28">
        <v>4.04</v>
      </c>
    </row>
    <row r="2067" spans="1:2" x14ac:dyDescent="0.2">
      <c r="A2067" s="29">
        <v>44861</v>
      </c>
      <c r="B2067" s="28">
        <v>3.96</v>
      </c>
    </row>
    <row r="2068" spans="1:2" x14ac:dyDescent="0.2">
      <c r="A2068" s="29">
        <v>44862</v>
      </c>
      <c r="B2068" s="28">
        <v>4.0199999999999996</v>
      </c>
    </row>
    <row r="2069" spans="1:2" x14ac:dyDescent="0.2">
      <c r="A2069" s="29">
        <v>44865</v>
      </c>
      <c r="B2069" s="28">
        <v>4.0999999999999996</v>
      </c>
    </row>
    <row r="2070" spans="1:2" x14ac:dyDescent="0.2">
      <c r="A2070" s="29">
        <v>44866</v>
      </c>
      <c r="B2070" s="28">
        <v>4.07</v>
      </c>
    </row>
    <row r="2071" spans="1:2" x14ac:dyDescent="0.2">
      <c r="A2071" s="29">
        <v>44867</v>
      </c>
      <c r="B2071" s="28">
        <v>4.0999999999999996</v>
      </c>
    </row>
    <row r="2072" spans="1:2" x14ac:dyDescent="0.2">
      <c r="A2072" s="29">
        <v>44868</v>
      </c>
      <c r="B2072" s="28">
        <v>4.1399999999999997</v>
      </c>
    </row>
    <row r="2073" spans="1:2" x14ac:dyDescent="0.2">
      <c r="A2073" s="29">
        <v>44869</v>
      </c>
      <c r="B2073" s="28">
        <v>4.17</v>
      </c>
    </row>
    <row r="2074" spans="1:2" x14ac:dyDescent="0.2">
      <c r="A2074" s="29">
        <v>44872</v>
      </c>
      <c r="B2074" s="28">
        <v>4.22</v>
      </c>
    </row>
    <row r="2075" spans="1:2" x14ac:dyDescent="0.2">
      <c r="A2075" s="29">
        <v>44873</v>
      </c>
      <c r="B2075" s="28">
        <v>4.1399999999999997</v>
      </c>
    </row>
    <row r="2076" spans="1:2" x14ac:dyDescent="0.2">
      <c r="A2076" s="29">
        <v>44874</v>
      </c>
      <c r="B2076" s="28">
        <v>4.12</v>
      </c>
    </row>
    <row r="2077" spans="1:2" x14ac:dyDescent="0.2">
      <c r="A2077" s="29">
        <v>44875</v>
      </c>
      <c r="B2077" s="28">
        <v>3.82</v>
      </c>
    </row>
    <row r="2078" spans="1:2" x14ac:dyDescent="0.2">
      <c r="A2078" s="29">
        <v>44879</v>
      </c>
      <c r="B2078" s="28">
        <v>3.88</v>
      </c>
    </row>
    <row r="2079" spans="1:2" x14ac:dyDescent="0.2">
      <c r="A2079" s="29">
        <v>44880</v>
      </c>
      <c r="B2079" s="28">
        <v>3.8</v>
      </c>
    </row>
    <row r="2080" spans="1:2" x14ac:dyDescent="0.2">
      <c r="A2080" s="29">
        <v>44881</v>
      </c>
      <c r="B2080" s="28">
        <v>3.67</v>
      </c>
    </row>
    <row r="2081" spans="1:2" x14ac:dyDescent="0.2">
      <c r="A2081" s="29">
        <v>44882</v>
      </c>
      <c r="B2081" s="28">
        <v>3.77</v>
      </c>
    </row>
    <row r="2082" spans="1:2" x14ac:dyDescent="0.2">
      <c r="A2082" s="29">
        <v>44883</v>
      </c>
      <c r="B2082" s="28">
        <v>3.82</v>
      </c>
    </row>
    <row r="2083" spans="1:2" x14ac:dyDescent="0.2">
      <c r="A2083" s="29">
        <v>44886</v>
      </c>
      <c r="B2083" s="28">
        <v>3.83</v>
      </c>
    </row>
    <row r="2084" spans="1:2" x14ac:dyDescent="0.2">
      <c r="A2084" s="29">
        <v>44887</v>
      </c>
      <c r="B2084" s="28">
        <v>3.76</v>
      </c>
    </row>
    <row r="2085" spans="1:2" x14ac:dyDescent="0.2">
      <c r="A2085" s="29">
        <v>44888</v>
      </c>
      <c r="B2085" s="28">
        <v>3.71</v>
      </c>
    </row>
    <row r="2086" spans="1:2" x14ac:dyDescent="0.2">
      <c r="A2086" s="29">
        <v>44890</v>
      </c>
      <c r="B2086" s="28">
        <v>3.68</v>
      </c>
    </row>
    <row r="2087" spans="1:2" x14ac:dyDescent="0.2">
      <c r="A2087" s="29">
        <v>44893</v>
      </c>
      <c r="B2087" s="28">
        <v>3.69</v>
      </c>
    </row>
    <row r="2088" spans="1:2" x14ac:dyDescent="0.2">
      <c r="A2088" s="29">
        <v>44894</v>
      </c>
      <c r="B2088" s="28">
        <v>3.75</v>
      </c>
    </row>
    <row r="2089" spans="1:2" x14ac:dyDescent="0.2">
      <c r="A2089" s="29">
        <v>44895</v>
      </c>
      <c r="B2089" s="28">
        <v>3.68</v>
      </c>
    </row>
    <row r="2090" spans="1:2" x14ac:dyDescent="0.2">
      <c r="A2090" s="29">
        <v>44896</v>
      </c>
      <c r="B2090" s="28">
        <v>3.53</v>
      </c>
    </row>
    <row r="2091" spans="1:2" x14ac:dyDescent="0.2">
      <c r="A2091" s="29">
        <v>44897</v>
      </c>
      <c r="B2091" s="28">
        <v>3.51</v>
      </c>
    </row>
    <row r="2092" spans="1:2" x14ac:dyDescent="0.2">
      <c r="A2092" s="29">
        <v>44900</v>
      </c>
      <c r="B2092" s="28">
        <v>3.6</v>
      </c>
    </row>
    <row r="2093" spans="1:2" x14ac:dyDescent="0.2">
      <c r="A2093" s="29">
        <v>44901</v>
      </c>
      <c r="B2093" s="28">
        <v>3.51</v>
      </c>
    </row>
    <row r="2094" spans="1:2" x14ac:dyDescent="0.2">
      <c r="A2094" s="29">
        <v>44902</v>
      </c>
      <c r="B2094" s="28">
        <v>3.42</v>
      </c>
    </row>
    <row r="2095" spans="1:2" x14ac:dyDescent="0.2">
      <c r="A2095" s="29">
        <v>44903</v>
      </c>
      <c r="B2095" s="28">
        <v>3.48</v>
      </c>
    </row>
    <row r="2096" spans="1:2" x14ac:dyDescent="0.2">
      <c r="A2096" s="29">
        <v>44904</v>
      </c>
      <c r="B2096" s="28">
        <v>3.57</v>
      </c>
    </row>
    <row r="2097" spans="1:2" x14ac:dyDescent="0.2">
      <c r="A2097" s="29">
        <v>44907</v>
      </c>
      <c r="B2097" s="28">
        <v>3.61</v>
      </c>
    </row>
    <row r="2098" spans="1:2" x14ac:dyDescent="0.2">
      <c r="A2098" s="29">
        <v>44908</v>
      </c>
      <c r="B2098" s="28">
        <v>3.51</v>
      </c>
    </row>
    <row r="2099" spans="1:2" x14ac:dyDescent="0.2">
      <c r="A2099" s="29">
        <v>44909</v>
      </c>
      <c r="B2099" s="28">
        <v>3.49</v>
      </c>
    </row>
    <row r="2100" spans="1:2" x14ac:dyDescent="0.2">
      <c r="A2100" s="29">
        <v>44910</v>
      </c>
      <c r="B2100" s="28">
        <v>3.44</v>
      </c>
    </row>
    <row r="2101" spans="1:2" x14ac:dyDescent="0.2">
      <c r="A2101" s="29">
        <v>44911</v>
      </c>
      <c r="B2101" s="28">
        <v>3.48</v>
      </c>
    </row>
    <row r="2102" spans="1:2" x14ac:dyDescent="0.2">
      <c r="A2102" s="29">
        <v>44914</v>
      </c>
      <c r="B2102" s="28">
        <v>3.57</v>
      </c>
    </row>
    <row r="2103" spans="1:2" x14ac:dyDescent="0.2">
      <c r="A2103" s="29">
        <v>44915</v>
      </c>
      <c r="B2103" s="28">
        <v>3.69</v>
      </c>
    </row>
    <row r="2104" spans="1:2" x14ac:dyDescent="0.2">
      <c r="A2104" s="29">
        <v>44916</v>
      </c>
      <c r="B2104" s="28">
        <v>3.68</v>
      </c>
    </row>
    <row r="2105" spans="1:2" x14ac:dyDescent="0.2">
      <c r="A2105" s="29">
        <v>44917</v>
      </c>
      <c r="B2105" s="28">
        <v>3.67</v>
      </c>
    </row>
    <row r="2106" spans="1:2" x14ac:dyDescent="0.2">
      <c r="A2106" s="29">
        <v>44918</v>
      </c>
      <c r="B2106" s="28">
        <v>3.75</v>
      </c>
    </row>
    <row r="2107" spans="1:2" x14ac:dyDescent="0.2">
      <c r="A2107" s="29">
        <v>44922</v>
      </c>
      <c r="B2107" s="28">
        <v>3.84</v>
      </c>
    </row>
    <row r="2108" spans="1:2" x14ac:dyDescent="0.2">
      <c r="A2108" s="29">
        <v>44923</v>
      </c>
      <c r="B2108" s="28">
        <v>3.88</v>
      </c>
    </row>
    <row r="2109" spans="1:2" x14ac:dyDescent="0.2">
      <c r="A2109" s="29">
        <v>44924</v>
      </c>
      <c r="B2109" s="28">
        <v>3.83</v>
      </c>
    </row>
    <row r="2110" spans="1:2" x14ac:dyDescent="0.2">
      <c r="A2110" s="29">
        <v>44925</v>
      </c>
      <c r="B2110" s="28">
        <v>3.88</v>
      </c>
    </row>
    <row r="2111" spans="1:2" x14ac:dyDescent="0.2">
      <c r="A2111" s="29">
        <v>44929</v>
      </c>
      <c r="B2111" s="28">
        <v>3.79</v>
      </c>
    </row>
    <row r="2112" spans="1:2" x14ac:dyDescent="0.2">
      <c r="A2112" s="29">
        <v>44930</v>
      </c>
      <c r="B2112" s="28">
        <v>3.69</v>
      </c>
    </row>
    <row r="2113" spans="1:2" x14ac:dyDescent="0.2">
      <c r="A2113" s="29">
        <v>44931</v>
      </c>
      <c r="B2113" s="28">
        <v>3.71</v>
      </c>
    </row>
    <row r="2114" spans="1:2" x14ac:dyDescent="0.2">
      <c r="A2114" s="29">
        <v>44932</v>
      </c>
      <c r="B2114" s="28">
        <v>3.55</v>
      </c>
    </row>
    <row r="2115" spans="1:2" x14ac:dyDescent="0.2">
      <c r="A2115" s="29">
        <v>44935</v>
      </c>
      <c r="B2115" s="28">
        <v>3.53</v>
      </c>
    </row>
    <row r="2116" spans="1:2" x14ac:dyDescent="0.2">
      <c r="A2116" s="29">
        <v>44936</v>
      </c>
      <c r="B2116" s="28">
        <v>3.61</v>
      </c>
    </row>
    <row r="2117" spans="1:2" x14ac:dyDescent="0.2">
      <c r="A2117" s="29">
        <v>44937</v>
      </c>
      <c r="B2117" s="28">
        <v>3.54</v>
      </c>
    </row>
    <row r="2118" spans="1:2" x14ac:dyDescent="0.2">
      <c r="A2118" s="29">
        <v>44938</v>
      </c>
      <c r="B2118" s="28">
        <v>3.43</v>
      </c>
    </row>
    <row r="2119" spans="1:2" x14ac:dyDescent="0.2">
      <c r="A2119" s="29">
        <v>44939</v>
      </c>
      <c r="B2119" s="28">
        <v>3.49</v>
      </c>
    </row>
    <row r="2120" spans="1:2" x14ac:dyDescent="0.2">
      <c r="A2120" s="29">
        <v>44943</v>
      </c>
      <c r="B2120" s="28">
        <v>3.53</v>
      </c>
    </row>
    <row r="2121" spans="1:2" x14ac:dyDescent="0.2">
      <c r="A2121" s="29">
        <v>44944</v>
      </c>
      <c r="B2121" s="28">
        <v>3.37</v>
      </c>
    </row>
    <row r="2122" spans="1:2" x14ac:dyDescent="0.2">
      <c r="A2122" s="29">
        <v>44945</v>
      </c>
      <c r="B2122" s="28">
        <v>3.39</v>
      </c>
    </row>
    <row r="2123" spans="1:2" x14ac:dyDescent="0.2">
      <c r="A2123" s="29">
        <v>44946</v>
      </c>
      <c r="B2123" s="28">
        <v>3.48</v>
      </c>
    </row>
    <row r="2124" spans="1:2" x14ac:dyDescent="0.2">
      <c r="A2124" s="29">
        <v>44949</v>
      </c>
      <c r="B2124" s="28">
        <v>3.52</v>
      </c>
    </row>
    <row r="2125" spans="1:2" x14ac:dyDescent="0.2">
      <c r="A2125" s="29">
        <v>44950</v>
      </c>
      <c r="B2125" s="28">
        <v>3.46</v>
      </c>
    </row>
    <row r="2126" spans="1:2" x14ac:dyDescent="0.2">
      <c r="A2126" s="29">
        <v>44951</v>
      </c>
      <c r="B2126" s="28">
        <v>3.46</v>
      </c>
    </row>
    <row r="2127" spans="1:2" x14ac:dyDescent="0.2">
      <c r="A2127" s="29">
        <v>44952</v>
      </c>
      <c r="B2127" s="28">
        <v>3.49</v>
      </c>
    </row>
    <row r="2128" spans="1:2" x14ac:dyDescent="0.2">
      <c r="A2128" s="29">
        <v>44953</v>
      </c>
      <c r="B2128" s="28">
        <v>3.52</v>
      </c>
    </row>
    <row r="2129" spans="1:2" x14ac:dyDescent="0.2">
      <c r="A2129" s="29">
        <v>44956</v>
      </c>
      <c r="B2129" s="28">
        <v>3.55</v>
      </c>
    </row>
    <row r="2130" spans="1:2" x14ac:dyDescent="0.2">
      <c r="A2130" s="29">
        <v>44957</v>
      </c>
      <c r="B2130" s="28">
        <v>3.52</v>
      </c>
    </row>
    <row r="2131" spans="1:2" x14ac:dyDescent="0.2">
      <c r="A2131" s="29">
        <v>44958</v>
      </c>
      <c r="B2131" s="28">
        <v>3.39</v>
      </c>
    </row>
    <row r="2132" spans="1:2" x14ac:dyDescent="0.2">
      <c r="A2132" s="29">
        <v>44959</v>
      </c>
      <c r="B2132" s="28">
        <v>3.4</v>
      </c>
    </row>
    <row r="2133" spans="1:2" x14ac:dyDescent="0.2">
      <c r="A2133" s="29">
        <v>44960</v>
      </c>
      <c r="B2133" s="28">
        <v>3.53</v>
      </c>
    </row>
    <row r="2134" spans="1:2" x14ac:dyDescent="0.2">
      <c r="A2134" s="29">
        <v>44963</v>
      </c>
      <c r="B2134" s="28">
        <v>3.63</v>
      </c>
    </row>
    <row r="2135" spans="1:2" x14ac:dyDescent="0.2">
      <c r="A2135" s="29">
        <v>44964</v>
      </c>
      <c r="B2135" s="28">
        <v>3.67</v>
      </c>
    </row>
    <row r="2136" spans="1:2" x14ac:dyDescent="0.2">
      <c r="A2136" s="29">
        <v>44965</v>
      </c>
      <c r="B2136" s="28">
        <v>3.63</v>
      </c>
    </row>
    <row r="2137" spans="1:2" x14ac:dyDescent="0.2">
      <c r="A2137" s="29">
        <v>44966</v>
      </c>
      <c r="B2137" s="28">
        <v>3.67</v>
      </c>
    </row>
    <row r="2138" spans="1:2" x14ac:dyDescent="0.2">
      <c r="A2138" s="29">
        <v>44967</v>
      </c>
      <c r="B2138" s="28">
        <v>3.74</v>
      </c>
    </row>
    <row r="2139" spans="1:2" x14ac:dyDescent="0.2">
      <c r="A2139" s="29">
        <v>44970</v>
      </c>
      <c r="B2139" s="28">
        <v>3.72</v>
      </c>
    </row>
    <row r="2140" spans="1:2" x14ac:dyDescent="0.2">
      <c r="A2140" s="29">
        <v>44971</v>
      </c>
      <c r="B2140" s="28">
        <v>3.77</v>
      </c>
    </row>
    <row r="2141" spans="1:2" x14ac:dyDescent="0.2">
      <c r="A2141" s="29">
        <v>44972</v>
      </c>
      <c r="B2141" s="28">
        <v>3.81</v>
      </c>
    </row>
    <row r="2142" spans="1:2" x14ac:dyDescent="0.2">
      <c r="A2142" s="29">
        <v>44973</v>
      </c>
      <c r="B2142" s="28">
        <v>3.86</v>
      </c>
    </row>
    <row r="2143" spans="1:2" x14ac:dyDescent="0.2">
      <c r="A2143" s="29">
        <v>44974</v>
      </c>
      <c r="B2143" s="28">
        <v>3.82</v>
      </c>
    </row>
    <row r="2144" spans="1:2" x14ac:dyDescent="0.2">
      <c r="A2144" s="29">
        <v>44978</v>
      </c>
      <c r="B2144" s="28">
        <v>3.95</v>
      </c>
    </row>
    <row r="2145" spans="1:2" x14ac:dyDescent="0.2">
      <c r="A2145" s="29">
        <v>44979</v>
      </c>
      <c r="B2145" s="28">
        <v>3.93</v>
      </c>
    </row>
    <row r="2146" spans="1:2" x14ac:dyDescent="0.2">
      <c r="A2146" s="29">
        <v>44980</v>
      </c>
      <c r="B2146" s="28">
        <v>3.88</v>
      </c>
    </row>
    <row r="2147" spans="1:2" x14ac:dyDescent="0.2">
      <c r="A2147" s="29">
        <v>44981</v>
      </c>
      <c r="B2147" s="28">
        <v>3.95</v>
      </c>
    </row>
    <row r="2148" spans="1:2" x14ac:dyDescent="0.2">
      <c r="A2148" s="29">
        <v>44984</v>
      </c>
      <c r="B2148" s="28">
        <v>3.92</v>
      </c>
    </row>
    <row r="2149" spans="1:2" x14ac:dyDescent="0.2">
      <c r="A2149" s="29">
        <v>44985</v>
      </c>
      <c r="B2149" s="28">
        <v>3.92</v>
      </c>
    </row>
    <row r="2150" spans="1:2" x14ac:dyDescent="0.2">
      <c r="A2150" s="29">
        <v>44986</v>
      </c>
      <c r="B2150" s="28">
        <v>4.01</v>
      </c>
    </row>
    <row r="2151" spans="1:2" x14ac:dyDescent="0.2">
      <c r="A2151" s="29">
        <v>44987</v>
      </c>
      <c r="B2151" s="28">
        <v>4.08</v>
      </c>
    </row>
    <row r="2152" spans="1:2" x14ac:dyDescent="0.2">
      <c r="A2152" s="29">
        <v>44988</v>
      </c>
      <c r="B2152" s="28">
        <v>3.97</v>
      </c>
    </row>
    <row r="2153" spans="1:2" x14ac:dyDescent="0.2">
      <c r="A2153" s="29">
        <v>44991</v>
      </c>
      <c r="B2153" s="28">
        <v>3.98</v>
      </c>
    </row>
    <row r="2154" spans="1:2" x14ac:dyDescent="0.2">
      <c r="A2154" s="29">
        <v>44992</v>
      </c>
      <c r="B2154" s="28">
        <v>3.97</v>
      </c>
    </row>
    <row r="2155" spans="1:2" x14ac:dyDescent="0.2">
      <c r="A2155" s="29">
        <v>44993</v>
      </c>
      <c r="B2155" s="28">
        <v>3.98</v>
      </c>
    </row>
    <row r="2156" spans="1:2" x14ac:dyDescent="0.2">
      <c r="A2156" s="29">
        <v>44994</v>
      </c>
      <c r="B2156" s="28">
        <v>3.93</v>
      </c>
    </row>
    <row r="2157" spans="1:2" x14ac:dyDescent="0.2">
      <c r="A2157" s="29">
        <v>44995</v>
      </c>
      <c r="B2157" s="28">
        <v>3.7</v>
      </c>
    </row>
    <row r="2158" spans="1:2" x14ac:dyDescent="0.2">
      <c r="A2158" s="29">
        <v>44998</v>
      </c>
      <c r="B2158" s="28">
        <v>3.55</v>
      </c>
    </row>
    <row r="2159" spans="1:2" x14ac:dyDescent="0.2">
      <c r="A2159" s="29">
        <v>44999</v>
      </c>
      <c r="B2159" s="28">
        <v>3.64</v>
      </c>
    </row>
    <row r="2160" spans="1:2" x14ac:dyDescent="0.2">
      <c r="A2160" s="29">
        <v>45000</v>
      </c>
      <c r="B2160" s="28">
        <v>3.51</v>
      </c>
    </row>
    <row r="2161" spans="1:2" x14ac:dyDescent="0.2">
      <c r="A2161" s="29">
        <v>45001</v>
      </c>
      <c r="B2161" s="28">
        <v>3.56</v>
      </c>
    </row>
    <row r="2162" spans="1:2" x14ac:dyDescent="0.2">
      <c r="A2162" s="29">
        <v>45002</v>
      </c>
      <c r="B2162" s="28">
        <v>3.39</v>
      </c>
    </row>
    <row r="2163" spans="1:2" x14ac:dyDescent="0.2">
      <c r="A2163" s="29">
        <v>45005</v>
      </c>
      <c r="B2163" s="28">
        <v>3.47</v>
      </c>
    </row>
    <row r="2164" spans="1:2" x14ac:dyDescent="0.2">
      <c r="A2164" s="29">
        <v>45006</v>
      </c>
      <c r="B2164" s="28">
        <v>3.59</v>
      </c>
    </row>
    <row r="2165" spans="1:2" x14ac:dyDescent="0.2">
      <c r="A2165" s="29">
        <v>45007</v>
      </c>
      <c r="B2165" s="28">
        <v>3.48</v>
      </c>
    </row>
    <row r="2166" spans="1:2" x14ac:dyDescent="0.2">
      <c r="A2166" s="29">
        <v>45008</v>
      </c>
      <c r="B2166" s="28">
        <v>3.38</v>
      </c>
    </row>
    <row r="2167" spans="1:2" x14ac:dyDescent="0.2">
      <c r="A2167" s="29">
        <v>45009</v>
      </c>
      <c r="B2167" s="28">
        <v>3.38</v>
      </c>
    </row>
    <row r="2168" spans="1:2" x14ac:dyDescent="0.2">
      <c r="A2168" s="29">
        <v>45012</v>
      </c>
      <c r="B2168" s="28">
        <v>3.53</v>
      </c>
    </row>
    <row r="2169" spans="1:2" x14ac:dyDescent="0.2">
      <c r="A2169" s="29">
        <v>45013</v>
      </c>
      <c r="B2169" s="28">
        <v>3.55</v>
      </c>
    </row>
    <row r="2170" spans="1:2" x14ac:dyDescent="0.2">
      <c r="A2170" s="29">
        <v>45014</v>
      </c>
      <c r="B2170" s="28">
        <v>3.57</v>
      </c>
    </row>
    <row r="2171" spans="1:2" x14ac:dyDescent="0.2">
      <c r="A2171" s="29">
        <v>45015</v>
      </c>
      <c r="B2171" s="28">
        <v>3.55</v>
      </c>
    </row>
    <row r="2172" spans="1:2" x14ac:dyDescent="0.2">
      <c r="A2172" s="29">
        <v>45016</v>
      </c>
      <c r="B2172" s="28">
        <v>3.48</v>
      </c>
    </row>
    <row r="2173" spans="1:2" x14ac:dyDescent="0.2">
      <c r="A2173" s="29">
        <v>45019</v>
      </c>
      <c r="B2173" s="28">
        <v>3.43</v>
      </c>
    </row>
    <row r="2174" spans="1:2" x14ac:dyDescent="0.2">
      <c r="A2174" s="29">
        <v>45020</v>
      </c>
      <c r="B2174" s="28">
        <v>3.35</v>
      </c>
    </row>
    <row r="2175" spans="1:2" x14ac:dyDescent="0.2">
      <c r="A2175" s="29">
        <v>45021</v>
      </c>
      <c r="B2175" s="28">
        <v>3.3</v>
      </c>
    </row>
    <row r="2176" spans="1:2" x14ac:dyDescent="0.2">
      <c r="A2176" s="29">
        <v>45022</v>
      </c>
      <c r="B2176" s="28">
        <v>3.3</v>
      </c>
    </row>
    <row r="2177" spans="1:2" x14ac:dyDescent="0.2">
      <c r="A2177" s="29">
        <v>45023</v>
      </c>
      <c r="B2177" s="28">
        <v>3.39</v>
      </c>
    </row>
    <row r="2178" spans="1:2" x14ac:dyDescent="0.2">
      <c r="A2178" s="29">
        <v>45026</v>
      </c>
      <c r="B2178" s="28">
        <v>3.41</v>
      </c>
    </row>
    <row r="2179" spans="1:2" x14ac:dyDescent="0.2">
      <c r="A2179" s="29">
        <v>45027</v>
      </c>
      <c r="B2179" s="28">
        <v>3.43</v>
      </c>
    </row>
    <row r="2180" spans="1:2" x14ac:dyDescent="0.2">
      <c r="A2180" s="29">
        <v>45028</v>
      </c>
      <c r="B2180" s="28">
        <v>3.41</v>
      </c>
    </row>
    <row r="2181" spans="1:2" x14ac:dyDescent="0.2">
      <c r="A2181" s="29">
        <v>45029</v>
      </c>
      <c r="B2181" s="28">
        <v>3.45</v>
      </c>
    </row>
    <row r="2182" spans="1:2" x14ac:dyDescent="0.2">
      <c r="A2182" s="29">
        <v>45030</v>
      </c>
      <c r="B2182" s="28">
        <v>3.52</v>
      </c>
    </row>
    <row r="2183" spans="1:2" x14ac:dyDescent="0.2">
      <c r="A2183" s="29">
        <v>45033</v>
      </c>
      <c r="B2183" s="28">
        <v>3.6</v>
      </c>
    </row>
    <row r="2184" spans="1:2" x14ac:dyDescent="0.2">
      <c r="A2184" s="29">
        <v>45034</v>
      </c>
      <c r="B2184" s="28">
        <v>3.58</v>
      </c>
    </row>
    <row r="2185" spans="1:2" x14ac:dyDescent="0.2">
      <c r="A2185" s="29">
        <v>45035</v>
      </c>
      <c r="B2185" s="28">
        <v>3.6</v>
      </c>
    </row>
    <row r="2186" spans="1:2" x14ac:dyDescent="0.2">
      <c r="A2186" s="29">
        <v>45036</v>
      </c>
      <c r="B2186" s="28">
        <v>3.54</v>
      </c>
    </row>
    <row r="2187" spans="1:2" x14ac:dyDescent="0.2">
      <c r="A2187" s="29">
        <v>45037</v>
      </c>
      <c r="B2187" s="28">
        <v>3.57</v>
      </c>
    </row>
    <row r="2188" spans="1:2" x14ac:dyDescent="0.2">
      <c r="A2188" s="29">
        <v>45040</v>
      </c>
      <c r="B2188" s="28">
        <v>3.52</v>
      </c>
    </row>
    <row r="2189" spans="1:2" x14ac:dyDescent="0.2">
      <c r="A2189" s="29">
        <v>45041</v>
      </c>
      <c r="B2189" s="28">
        <v>3.4</v>
      </c>
    </row>
    <row r="2190" spans="1:2" x14ac:dyDescent="0.2">
      <c r="A2190" s="29">
        <v>45042</v>
      </c>
      <c r="B2190" s="28">
        <v>3.43</v>
      </c>
    </row>
    <row r="2191" spans="1:2" x14ac:dyDescent="0.2">
      <c r="A2191" s="29">
        <v>45043</v>
      </c>
      <c r="B2191" s="28">
        <v>3.53</v>
      </c>
    </row>
    <row r="2192" spans="1:2" x14ac:dyDescent="0.2">
      <c r="A2192" s="29">
        <v>45044</v>
      </c>
      <c r="B2192" s="28">
        <v>3.44</v>
      </c>
    </row>
    <row r="2193" spans="1:2" x14ac:dyDescent="0.2">
      <c r="A2193" s="29">
        <v>45047</v>
      </c>
      <c r="B2193" s="28">
        <v>3.59</v>
      </c>
    </row>
    <row r="2194" spans="1:2" x14ac:dyDescent="0.2">
      <c r="A2194" s="29">
        <v>45048</v>
      </c>
      <c r="B2194" s="28">
        <v>3.44</v>
      </c>
    </row>
    <row r="2195" spans="1:2" x14ac:dyDescent="0.2">
      <c r="A2195" s="29">
        <v>45049</v>
      </c>
      <c r="B2195" s="28">
        <v>3.38</v>
      </c>
    </row>
    <row r="2196" spans="1:2" x14ac:dyDescent="0.2">
      <c r="A2196" s="29">
        <v>45050</v>
      </c>
      <c r="B2196" s="28">
        <v>3.37</v>
      </c>
    </row>
    <row r="2197" spans="1:2" x14ac:dyDescent="0.2">
      <c r="A2197" s="29">
        <v>45051</v>
      </c>
      <c r="B2197" s="28">
        <v>3.44</v>
      </c>
    </row>
    <row r="2198" spans="1:2" x14ac:dyDescent="0.2">
      <c r="A2198" s="29">
        <v>45054</v>
      </c>
      <c r="B2198" s="28">
        <v>3.52</v>
      </c>
    </row>
    <row r="2199" spans="1:2" x14ac:dyDescent="0.2">
      <c r="A2199" s="29">
        <v>45055</v>
      </c>
      <c r="B2199" s="28">
        <v>3.53</v>
      </c>
    </row>
    <row r="2200" spans="1:2" x14ac:dyDescent="0.2">
      <c r="A2200" s="29">
        <v>45056</v>
      </c>
      <c r="B2200" s="28">
        <v>3.43</v>
      </c>
    </row>
    <row r="2201" spans="1:2" x14ac:dyDescent="0.2">
      <c r="A2201" s="29">
        <v>45057</v>
      </c>
      <c r="B2201" s="28">
        <v>3.39</v>
      </c>
    </row>
    <row r="2202" spans="1:2" x14ac:dyDescent="0.2">
      <c r="A2202" s="29">
        <v>45058</v>
      </c>
      <c r="B2202" s="28">
        <v>3.46</v>
      </c>
    </row>
    <row r="2203" spans="1:2" x14ac:dyDescent="0.2">
      <c r="A2203" s="29">
        <v>45061</v>
      </c>
      <c r="B2203" s="28">
        <v>3.5</v>
      </c>
    </row>
    <row r="2204" spans="1:2" x14ac:dyDescent="0.2">
      <c r="A2204" s="29">
        <v>45062</v>
      </c>
      <c r="B2204" s="28">
        <v>3.54</v>
      </c>
    </row>
    <row r="2205" spans="1:2" x14ac:dyDescent="0.2">
      <c r="A2205" s="29">
        <v>45063</v>
      </c>
      <c r="B2205" s="28">
        <v>3.57</v>
      </c>
    </row>
    <row r="2206" spans="1:2" x14ac:dyDescent="0.2">
      <c r="A2206" s="29">
        <v>45064</v>
      </c>
      <c r="B2206" s="28">
        <v>3.65</v>
      </c>
    </row>
    <row r="2207" spans="1:2" x14ac:dyDescent="0.2">
      <c r="A2207" s="29">
        <v>45065</v>
      </c>
      <c r="B2207" s="28">
        <v>3.7</v>
      </c>
    </row>
    <row r="2208" spans="1:2" x14ac:dyDescent="0.2">
      <c r="A2208" s="29">
        <v>45068</v>
      </c>
      <c r="B2208" s="28">
        <v>3.72</v>
      </c>
    </row>
    <row r="2209" spans="1:2" x14ac:dyDescent="0.2">
      <c r="A2209" s="29">
        <v>45069</v>
      </c>
      <c r="B2209" s="28">
        <v>3.7</v>
      </c>
    </row>
    <row r="2210" spans="1:2" x14ac:dyDescent="0.2">
      <c r="A2210" s="29">
        <v>45070</v>
      </c>
      <c r="B2210" s="28">
        <v>3.73</v>
      </c>
    </row>
    <row r="2211" spans="1:2" x14ac:dyDescent="0.2">
      <c r="A2211" s="29">
        <v>45071</v>
      </c>
      <c r="B2211" s="28">
        <v>3.83</v>
      </c>
    </row>
    <row r="2212" spans="1:2" x14ac:dyDescent="0.2">
      <c r="A2212" s="29">
        <v>45072</v>
      </c>
      <c r="B2212" s="28">
        <v>3.8</v>
      </c>
    </row>
    <row r="2213" spans="1:2" x14ac:dyDescent="0.2">
      <c r="A2213" s="29">
        <v>45076</v>
      </c>
      <c r="B2213" s="28">
        <v>3.69</v>
      </c>
    </row>
    <row r="2214" spans="1:2" x14ac:dyDescent="0.2">
      <c r="A2214" s="29">
        <v>45077</v>
      </c>
      <c r="B2214" s="28">
        <v>3.64</v>
      </c>
    </row>
    <row r="2215" spans="1:2" x14ac:dyDescent="0.2">
      <c r="A2215" s="29">
        <v>45078</v>
      </c>
      <c r="B2215" s="28">
        <v>3.61</v>
      </c>
    </row>
    <row r="2216" spans="1:2" x14ac:dyDescent="0.2">
      <c r="A2216" s="29">
        <v>45079</v>
      </c>
      <c r="B2216" s="28">
        <v>3.69</v>
      </c>
    </row>
    <row r="2217" spans="1:2" x14ac:dyDescent="0.2">
      <c r="A2217" s="29">
        <v>45082</v>
      </c>
      <c r="B2217" s="28">
        <v>3.69</v>
      </c>
    </row>
    <row r="2218" spans="1:2" x14ac:dyDescent="0.2">
      <c r="A2218" s="29">
        <v>45083</v>
      </c>
      <c r="B2218" s="28">
        <v>3.7</v>
      </c>
    </row>
    <row r="2219" spans="1:2" x14ac:dyDescent="0.2">
      <c r="A2219" s="29">
        <v>45084</v>
      </c>
      <c r="B2219" s="28">
        <v>3.79</v>
      </c>
    </row>
    <row r="2220" spans="1:2" x14ac:dyDescent="0.2">
      <c r="A2220" s="29">
        <v>45085</v>
      </c>
      <c r="B2220" s="28">
        <v>3.73</v>
      </c>
    </row>
    <row r="2221" spans="1:2" x14ac:dyDescent="0.2">
      <c r="A2221" s="29">
        <v>45086</v>
      </c>
      <c r="B2221" s="28">
        <v>3.75</v>
      </c>
    </row>
    <row r="2222" spans="1:2" x14ac:dyDescent="0.2">
      <c r="A2222" s="29">
        <v>45089</v>
      </c>
      <c r="B2222" s="28">
        <v>3.73</v>
      </c>
    </row>
    <row r="2223" spans="1:2" x14ac:dyDescent="0.2">
      <c r="A2223" s="29">
        <v>45090</v>
      </c>
      <c r="B2223" s="28">
        <v>3.84</v>
      </c>
    </row>
    <row r="2224" spans="1:2" x14ac:dyDescent="0.2">
      <c r="A2224" s="29">
        <v>45091</v>
      </c>
      <c r="B2224" s="28">
        <v>3.83</v>
      </c>
    </row>
    <row r="2225" spans="1:2" x14ac:dyDescent="0.2">
      <c r="A2225" s="29">
        <v>45092</v>
      </c>
      <c r="B2225" s="28">
        <v>3.72</v>
      </c>
    </row>
    <row r="2226" spans="1:2" x14ac:dyDescent="0.2">
      <c r="A2226" s="29">
        <v>45093</v>
      </c>
      <c r="B2226" s="28">
        <v>3.77</v>
      </c>
    </row>
    <row r="2227" spans="1:2" x14ac:dyDescent="0.2">
      <c r="A2227" s="29">
        <v>45097</v>
      </c>
      <c r="B2227" s="28">
        <v>3.74</v>
      </c>
    </row>
    <row r="2228" spans="1:2" x14ac:dyDescent="0.2">
      <c r="A2228" s="29">
        <v>45098</v>
      </c>
      <c r="B2228" s="28">
        <v>3.72</v>
      </c>
    </row>
    <row r="2229" spans="1:2" x14ac:dyDescent="0.2">
      <c r="A2229" s="29">
        <v>45099</v>
      </c>
      <c r="B2229" s="28">
        <v>3.8</v>
      </c>
    </row>
    <row r="2230" spans="1:2" x14ac:dyDescent="0.2">
      <c r="A2230" s="29">
        <v>45100</v>
      </c>
      <c r="B2230" s="28">
        <v>3.74</v>
      </c>
    </row>
    <row r="2231" spans="1:2" x14ac:dyDescent="0.2">
      <c r="A2231" s="29">
        <v>45103</v>
      </c>
      <c r="B2231" s="28">
        <v>3.72</v>
      </c>
    </row>
    <row r="2232" spans="1:2" x14ac:dyDescent="0.2">
      <c r="A2232" s="29">
        <v>45104</v>
      </c>
      <c r="B2232" s="28">
        <v>3.77</v>
      </c>
    </row>
    <row r="2233" spans="1:2" x14ac:dyDescent="0.2">
      <c r="A2233" s="29">
        <v>45105</v>
      </c>
      <c r="B2233" s="28">
        <v>3.71</v>
      </c>
    </row>
    <row r="2234" spans="1:2" x14ac:dyDescent="0.2">
      <c r="A2234" s="29">
        <v>45106</v>
      </c>
      <c r="B2234" s="28">
        <v>3.85</v>
      </c>
    </row>
    <row r="2235" spans="1:2" x14ac:dyDescent="0.2">
      <c r="A2235" s="29">
        <v>45107</v>
      </c>
      <c r="B2235" s="28">
        <v>3.81</v>
      </c>
    </row>
    <row r="2236" spans="1:2" x14ac:dyDescent="0.2">
      <c r="A2236" s="29">
        <v>45110</v>
      </c>
      <c r="B2236" s="28">
        <v>3.86</v>
      </c>
    </row>
    <row r="2237" spans="1:2" x14ac:dyDescent="0.2">
      <c r="A2237" s="29">
        <v>45112</v>
      </c>
      <c r="B2237" s="28">
        <v>3.95</v>
      </c>
    </row>
    <row r="2238" spans="1:2" x14ac:dyDescent="0.2">
      <c r="A2238" s="29">
        <v>45113</v>
      </c>
      <c r="B2238" s="28">
        <v>4.05</v>
      </c>
    </row>
    <row r="2239" spans="1:2" x14ac:dyDescent="0.2">
      <c r="A2239" s="29">
        <v>45114</v>
      </c>
      <c r="B2239" s="28">
        <v>4.0599999999999996</v>
      </c>
    </row>
    <row r="2240" spans="1:2" x14ac:dyDescent="0.2">
      <c r="A2240" s="29">
        <v>45117</v>
      </c>
      <c r="B2240" s="28">
        <v>4.01</v>
      </c>
    </row>
    <row r="2241" spans="1:2" x14ac:dyDescent="0.2">
      <c r="A2241" s="29">
        <v>45118</v>
      </c>
      <c r="B2241" s="28">
        <v>3.99</v>
      </c>
    </row>
    <row r="2242" spans="1:2" x14ac:dyDescent="0.2">
      <c r="A2242" s="29">
        <v>45119</v>
      </c>
      <c r="B2242" s="28">
        <v>3.86</v>
      </c>
    </row>
    <row r="2243" spans="1:2" x14ac:dyDescent="0.2">
      <c r="A2243" s="29">
        <v>45120</v>
      </c>
      <c r="B2243" s="28">
        <v>3.76</v>
      </c>
    </row>
    <row r="2244" spans="1:2" x14ac:dyDescent="0.2">
      <c r="A2244" s="29">
        <v>45121</v>
      </c>
      <c r="B2244" s="28">
        <v>3.83</v>
      </c>
    </row>
    <row r="2245" spans="1:2" x14ac:dyDescent="0.2">
      <c r="A2245" s="29">
        <v>45124</v>
      </c>
      <c r="B2245" s="28">
        <v>3.81</v>
      </c>
    </row>
    <row r="2246" spans="1:2" x14ac:dyDescent="0.2">
      <c r="A2246" s="29">
        <v>45125</v>
      </c>
      <c r="B2246" s="28">
        <v>3.8</v>
      </c>
    </row>
    <row r="2247" spans="1:2" x14ac:dyDescent="0.2">
      <c r="A2247" s="29">
        <v>45126</v>
      </c>
      <c r="B2247" s="28">
        <v>3.75</v>
      </c>
    </row>
    <row r="2248" spans="1:2" x14ac:dyDescent="0.2">
      <c r="A2248" s="29">
        <v>45127</v>
      </c>
      <c r="B2248" s="28">
        <v>3.85</v>
      </c>
    </row>
    <row r="2249" spans="1:2" x14ac:dyDescent="0.2">
      <c r="A2249" s="29">
        <v>45128</v>
      </c>
      <c r="B2249" s="28">
        <v>3.84</v>
      </c>
    </row>
    <row r="2250" spans="1:2" x14ac:dyDescent="0.2">
      <c r="A2250" s="29">
        <v>45131</v>
      </c>
      <c r="B2250" s="28">
        <v>3.86</v>
      </c>
    </row>
    <row r="2251" spans="1:2" x14ac:dyDescent="0.2">
      <c r="A2251" s="29">
        <v>45132</v>
      </c>
      <c r="B2251" s="28">
        <v>3.91</v>
      </c>
    </row>
    <row r="2252" spans="1:2" x14ac:dyDescent="0.2">
      <c r="A2252" s="29">
        <v>45133</v>
      </c>
      <c r="B2252" s="28">
        <v>3.86</v>
      </c>
    </row>
    <row r="2253" spans="1:2" x14ac:dyDescent="0.2">
      <c r="A2253" s="29">
        <v>45134</v>
      </c>
      <c r="B2253" s="28">
        <v>4.01</v>
      </c>
    </row>
    <row r="2254" spans="1:2" x14ac:dyDescent="0.2">
      <c r="A2254" s="29">
        <v>45135</v>
      </c>
      <c r="B2254" s="28">
        <v>3.96</v>
      </c>
    </row>
    <row r="2255" spans="1:2" x14ac:dyDescent="0.2">
      <c r="A2255" s="29">
        <v>45138</v>
      </c>
      <c r="B2255" s="28">
        <v>3.97</v>
      </c>
    </row>
    <row r="2256" spans="1:2" x14ac:dyDescent="0.2">
      <c r="A2256" s="29">
        <v>45139</v>
      </c>
      <c r="B2256" s="28">
        <v>4.05</v>
      </c>
    </row>
    <row r="2257" spans="1:2" x14ac:dyDescent="0.2">
      <c r="A2257" s="29">
        <v>45140</v>
      </c>
      <c r="B2257" s="28">
        <v>4.08</v>
      </c>
    </row>
    <row r="2258" spans="1:2" x14ac:dyDescent="0.2">
      <c r="A2258" s="29">
        <v>45141</v>
      </c>
      <c r="B2258" s="28">
        <v>4.2</v>
      </c>
    </row>
    <row r="2259" spans="1:2" x14ac:dyDescent="0.2">
      <c r="A2259" s="29">
        <v>45142</v>
      </c>
      <c r="B2259" s="28">
        <v>4.05</v>
      </c>
    </row>
    <row r="2260" spans="1:2" x14ac:dyDescent="0.2">
      <c r="A2260" s="29">
        <v>45145</v>
      </c>
      <c r="B2260" s="28">
        <v>4.09</v>
      </c>
    </row>
    <row r="2261" spans="1:2" x14ac:dyDescent="0.2">
      <c r="A2261" s="29">
        <v>45146</v>
      </c>
      <c r="B2261" s="28">
        <v>4.0199999999999996</v>
      </c>
    </row>
    <row r="2262" spans="1:2" x14ac:dyDescent="0.2">
      <c r="A2262" s="29">
        <v>45147</v>
      </c>
      <c r="B2262" s="28">
        <v>4</v>
      </c>
    </row>
    <row r="2263" spans="1:2" x14ac:dyDescent="0.2">
      <c r="A2263" s="29">
        <v>45148</v>
      </c>
      <c r="B2263" s="28">
        <v>4.09</v>
      </c>
    </row>
    <row r="2264" spans="1:2" x14ac:dyDescent="0.2">
      <c r="A2264" s="29">
        <v>45149</v>
      </c>
      <c r="B2264" s="28">
        <v>4.16</v>
      </c>
    </row>
    <row r="2265" spans="1:2" x14ac:dyDescent="0.2">
      <c r="A2265" s="29">
        <v>45152</v>
      </c>
      <c r="B2265" s="28">
        <v>4.1900000000000004</v>
      </c>
    </row>
    <row r="2266" spans="1:2" x14ac:dyDescent="0.2">
      <c r="A2266" s="29">
        <v>45153</v>
      </c>
      <c r="B2266" s="28">
        <v>4.21</v>
      </c>
    </row>
    <row r="2267" spans="1:2" x14ac:dyDescent="0.2">
      <c r="A2267" s="29">
        <v>45154</v>
      </c>
      <c r="B2267" s="28">
        <v>4.28</v>
      </c>
    </row>
    <row r="2268" spans="1:2" x14ac:dyDescent="0.2">
      <c r="A2268" s="29">
        <v>45155</v>
      </c>
      <c r="B2268" s="28">
        <v>4.3</v>
      </c>
    </row>
    <row r="2269" spans="1:2" x14ac:dyDescent="0.2">
      <c r="A2269" s="29">
        <v>45156</v>
      </c>
      <c r="B2269" s="28">
        <v>4.26</v>
      </c>
    </row>
    <row r="2270" spans="1:2" x14ac:dyDescent="0.2">
      <c r="A2270" s="29">
        <v>45159</v>
      </c>
      <c r="B2270" s="28">
        <v>4.34</v>
      </c>
    </row>
    <row r="2271" spans="1:2" x14ac:dyDescent="0.2">
      <c r="A2271" s="29">
        <v>45160</v>
      </c>
      <c r="B2271" s="28">
        <v>4.34</v>
      </c>
    </row>
    <row r="2272" spans="1:2" x14ac:dyDescent="0.2">
      <c r="A2272" s="29">
        <v>45161</v>
      </c>
      <c r="B2272" s="28">
        <v>4.1900000000000004</v>
      </c>
    </row>
    <row r="2273" spans="1:2" x14ac:dyDescent="0.2">
      <c r="A2273" s="29">
        <v>45162</v>
      </c>
      <c r="B2273" s="28">
        <v>4.2300000000000004</v>
      </c>
    </row>
    <row r="2274" spans="1:2" x14ac:dyDescent="0.2">
      <c r="A2274" s="29">
        <v>45163</v>
      </c>
      <c r="B2274" s="28">
        <v>4.25</v>
      </c>
    </row>
    <row r="2275" spans="1:2" x14ac:dyDescent="0.2">
      <c r="A2275" s="29">
        <v>45166</v>
      </c>
      <c r="B2275" s="28">
        <v>4.2</v>
      </c>
    </row>
    <row r="2276" spans="1:2" x14ac:dyDescent="0.2">
      <c r="A2276" s="29">
        <v>45167</v>
      </c>
      <c r="B2276" s="28">
        <v>4.12</v>
      </c>
    </row>
    <row r="2277" spans="1:2" x14ac:dyDescent="0.2">
      <c r="A2277" s="29">
        <v>45168</v>
      </c>
      <c r="B2277" s="28">
        <v>4.12</v>
      </c>
    </row>
    <row r="2278" spans="1:2" x14ac:dyDescent="0.2">
      <c r="A2278" s="29">
        <v>45169</v>
      </c>
      <c r="B2278" s="28">
        <v>4.09</v>
      </c>
    </row>
    <row r="2279" spans="1:2" x14ac:dyDescent="0.2">
      <c r="A2279" s="29">
        <v>45170</v>
      </c>
      <c r="B2279" s="28">
        <v>4.18</v>
      </c>
    </row>
    <row r="2280" spans="1:2" x14ac:dyDescent="0.2">
      <c r="A2280" s="29">
        <v>45174</v>
      </c>
      <c r="B2280" s="28">
        <v>4.2699999999999996</v>
      </c>
    </row>
    <row r="2281" spans="1:2" x14ac:dyDescent="0.2">
      <c r="A2281" s="29">
        <v>45175</v>
      </c>
      <c r="B2281" s="28">
        <v>4.3</v>
      </c>
    </row>
    <row r="2282" spans="1:2" x14ac:dyDescent="0.2">
      <c r="A2282" s="29">
        <v>45176</v>
      </c>
      <c r="B2282" s="28">
        <v>4.2699999999999996</v>
      </c>
    </row>
    <row r="2283" spans="1:2" x14ac:dyDescent="0.2">
      <c r="A2283" s="29">
        <v>45177</v>
      </c>
      <c r="B2283" s="28">
        <v>4.26</v>
      </c>
    </row>
    <row r="2284" spans="1:2" x14ac:dyDescent="0.2">
      <c r="A2284" s="29">
        <v>45180</v>
      </c>
      <c r="B2284" s="28">
        <v>4.29</v>
      </c>
    </row>
    <row r="2285" spans="1:2" x14ac:dyDescent="0.2">
      <c r="A2285" s="29">
        <v>45181</v>
      </c>
      <c r="B2285" s="28">
        <v>4.2699999999999996</v>
      </c>
    </row>
    <row r="2286" spans="1:2" x14ac:dyDescent="0.2">
      <c r="A2286" s="29">
        <v>45182</v>
      </c>
      <c r="B2286" s="28">
        <v>4.25</v>
      </c>
    </row>
    <row r="2287" spans="1:2" x14ac:dyDescent="0.2">
      <c r="A2287" s="29">
        <v>45183</v>
      </c>
      <c r="B2287" s="28">
        <v>4.29</v>
      </c>
    </row>
    <row r="2288" spans="1:2" x14ac:dyDescent="0.2">
      <c r="A2288" s="29">
        <v>45184</v>
      </c>
      <c r="B2288" s="28">
        <v>4.33</v>
      </c>
    </row>
    <row r="2289" spans="1:2" x14ac:dyDescent="0.2">
      <c r="A2289" s="29">
        <v>45187</v>
      </c>
      <c r="B2289" s="28">
        <v>4.32</v>
      </c>
    </row>
    <row r="2290" spans="1:2" x14ac:dyDescent="0.2">
      <c r="A2290" s="29">
        <v>45188</v>
      </c>
      <c r="B2290" s="28">
        <v>4.37</v>
      </c>
    </row>
    <row r="2291" spans="1:2" x14ac:dyDescent="0.2">
      <c r="A2291" s="29">
        <v>45189</v>
      </c>
      <c r="B2291" s="28">
        <v>4.3499999999999996</v>
      </c>
    </row>
    <row r="2292" spans="1:2" x14ac:dyDescent="0.2">
      <c r="A2292" s="29">
        <v>45190</v>
      </c>
      <c r="B2292" s="28">
        <v>4.49</v>
      </c>
    </row>
    <row r="2293" spans="1:2" x14ac:dyDescent="0.2">
      <c r="A2293" s="29">
        <v>45191</v>
      </c>
      <c r="B2293" s="28">
        <v>4.4400000000000004</v>
      </c>
    </row>
    <row r="2294" spans="1:2" x14ac:dyDescent="0.2">
      <c r="A2294" s="29">
        <v>45194</v>
      </c>
      <c r="B2294" s="28">
        <v>4.55</v>
      </c>
    </row>
    <row r="2295" spans="1:2" x14ac:dyDescent="0.2">
      <c r="A2295" s="29">
        <v>45195</v>
      </c>
      <c r="B2295" s="28">
        <v>4.5599999999999996</v>
      </c>
    </row>
    <row r="2296" spans="1:2" x14ac:dyDescent="0.2">
      <c r="A2296" s="29">
        <v>45196</v>
      </c>
      <c r="B2296" s="28">
        <v>4.6100000000000003</v>
      </c>
    </row>
    <row r="2297" spans="1:2" x14ac:dyDescent="0.2">
      <c r="A2297" s="29">
        <v>45197</v>
      </c>
      <c r="B2297" s="28">
        <v>4.59</v>
      </c>
    </row>
    <row r="2298" spans="1:2" x14ac:dyDescent="0.2">
      <c r="A2298" s="29">
        <v>45198</v>
      </c>
      <c r="B2298" s="28">
        <v>4.59</v>
      </c>
    </row>
    <row r="2299" spans="1:2" x14ac:dyDescent="0.2">
      <c r="A2299" s="29">
        <v>45201</v>
      </c>
      <c r="B2299" s="28">
        <v>4.6900000000000004</v>
      </c>
    </row>
    <row r="2300" spans="1:2" x14ac:dyDescent="0.2">
      <c r="A2300" s="29">
        <v>45202</v>
      </c>
      <c r="B2300" s="28">
        <v>4.8099999999999996</v>
      </c>
    </row>
    <row r="2301" spans="1:2" x14ac:dyDescent="0.2">
      <c r="A2301" s="29">
        <v>45203</v>
      </c>
      <c r="B2301" s="28">
        <v>4.7300000000000004</v>
      </c>
    </row>
    <row r="2302" spans="1:2" x14ac:dyDescent="0.2">
      <c r="A2302" s="29">
        <v>45204</v>
      </c>
      <c r="B2302" s="28">
        <v>4.72</v>
      </c>
    </row>
    <row r="2303" spans="1:2" x14ac:dyDescent="0.2">
      <c r="A2303" s="29">
        <v>45205</v>
      </c>
      <c r="B2303" s="28">
        <v>4.78</v>
      </c>
    </row>
    <row r="2304" spans="1:2" x14ac:dyDescent="0.2">
      <c r="A2304" s="29">
        <v>45209</v>
      </c>
      <c r="B2304" s="28">
        <v>4.66</v>
      </c>
    </row>
    <row r="2305" spans="1:2" x14ac:dyDescent="0.2">
      <c r="A2305" s="29">
        <v>45210</v>
      </c>
      <c r="B2305" s="28">
        <v>4.58</v>
      </c>
    </row>
    <row r="2306" spans="1:2" x14ac:dyDescent="0.2">
      <c r="A2306" s="29">
        <v>45211</v>
      </c>
      <c r="B2306" s="28">
        <v>4.7</v>
      </c>
    </row>
    <row r="2307" spans="1:2" x14ac:dyDescent="0.2">
      <c r="A2307" s="29">
        <v>45212</v>
      </c>
      <c r="B2307" s="28">
        <v>4.63</v>
      </c>
    </row>
    <row r="2308" spans="1:2" x14ac:dyDescent="0.2">
      <c r="A2308" s="29">
        <v>45215</v>
      </c>
      <c r="B2308" s="28">
        <v>4.71</v>
      </c>
    </row>
    <row r="2309" spans="1:2" x14ac:dyDescent="0.2">
      <c r="A2309" s="29">
        <v>45216</v>
      </c>
      <c r="B2309" s="28">
        <v>4.83</v>
      </c>
    </row>
    <row r="2310" spans="1:2" x14ac:dyDescent="0.2">
      <c r="A2310" s="29">
        <v>45217</v>
      </c>
      <c r="B2310" s="28">
        <v>4.91</v>
      </c>
    </row>
    <row r="2311" spans="1:2" x14ac:dyDescent="0.2">
      <c r="A2311" s="29">
        <v>45218</v>
      </c>
      <c r="B2311" s="28">
        <v>4.9800000000000004</v>
      </c>
    </row>
    <row r="2312" spans="1:2" x14ac:dyDescent="0.2">
      <c r="A2312" s="29">
        <v>45219</v>
      </c>
      <c r="B2312" s="28">
        <v>4.93</v>
      </c>
    </row>
    <row r="2313" spans="1:2" x14ac:dyDescent="0.2">
      <c r="A2313" s="29">
        <v>45222</v>
      </c>
      <c r="B2313" s="28">
        <v>4.8600000000000003</v>
      </c>
    </row>
    <row r="2314" spans="1:2" x14ac:dyDescent="0.2">
      <c r="A2314" s="29">
        <v>45223</v>
      </c>
      <c r="B2314" s="28">
        <v>4.83</v>
      </c>
    </row>
    <row r="2315" spans="1:2" x14ac:dyDescent="0.2">
      <c r="A2315" s="29">
        <v>45224</v>
      </c>
      <c r="B2315" s="28">
        <v>4.95</v>
      </c>
    </row>
    <row r="2316" spans="1:2" x14ac:dyDescent="0.2">
      <c r="A2316" s="29">
        <v>45225</v>
      </c>
      <c r="B2316" s="28">
        <v>4.8600000000000003</v>
      </c>
    </row>
    <row r="2317" spans="1:2" x14ac:dyDescent="0.2">
      <c r="A2317" s="29">
        <v>45226</v>
      </c>
      <c r="B2317" s="28">
        <v>4.84</v>
      </c>
    </row>
    <row r="2318" spans="1:2" x14ac:dyDescent="0.2">
      <c r="A2318" s="29">
        <v>45229</v>
      </c>
      <c r="B2318" s="28">
        <v>4.88</v>
      </c>
    </row>
    <row r="2319" spans="1:2" x14ac:dyDescent="0.2">
      <c r="A2319" s="29">
        <v>45230</v>
      </c>
      <c r="B2319" s="28">
        <v>4.88</v>
      </c>
    </row>
    <row r="2320" spans="1:2" x14ac:dyDescent="0.2">
      <c r="A2320" s="29">
        <v>45231</v>
      </c>
      <c r="B2320" s="28">
        <v>4.7699999999999996</v>
      </c>
    </row>
    <row r="2321" spans="1:2" x14ac:dyDescent="0.2">
      <c r="A2321" s="29">
        <v>45232</v>
      </c>
      <c r="B2321" s="28">
        <v>4.67</v>
      </c>
    </row>
    <row r="2322" spans="1:2" x14ac:dyDescent="0.2">
      <c r="A2322" s="29">
        <v>45233</v>
      </c>
      <c r="B2322" s="28">
        <v>4.57</v>
      </c>
    </row>
    <row r="2323" spans="1:2" x14ac:dyDescent="0.2">
      <c r="A2323" s="29">
        <v>45236</v>
      </c>
      <c r="B2323" s="28">
        <v>4.67</v>
      </c>
    </row>
    <row r="2324" spans="1:2" x14ac:dyDescent="0.2">
      <c r="A2324" s="29">
        <v>45237</v>
      </c>
      <c r="B2324" s="28">
        <v>4.58</v>
      </c>
    </row>
    <row r="2325" spans="1:2" x14ac:dyDescent="0.2">
      <c r="A2325" s="29">
        <v>45238</v>
      </c>
      <c r="B2325" s="28">
        <v>4.49</v>
      </c>
    </row>
    <row r="2326" spans="1:2" x14ac:dyDescent="0.2">
      <c r="A2326" s="29">
        <v>45239</v>
      </c>
      <c r="B2326" s="28">
        <v>4.62</v>
      </c>
    </row>
    <row r="2327" spans="1:2" x14ac:dyDescent="0.2">
      <c r="A2327" s="29">
        <v>45240</v>
      </c>
      <c r="B2327" s="28">
        <v>4.6100000000000003</v>
      </c>
    </row>
    <row r="2328" spans="1:2" x14ac:dyDescent="0.2">
      <c r="A2328" s="29">
        <v>45243</v>
      </c>
      <c r="B2328" s="28">
        <v>4.63</v>
      </c>
    </row>
    <row r="2329" spans="1:2" x14ac:dyDescent="0.2">
      <c r="A2329" s="29">
        <v>45244</v>
      </c>
      <c r="B2329" s="28">
        <v>4.4400000000000004</v>
      </c>
    </row>
    <row r="2330" spans="1:2" x14ac:dyDescent="0.2">
      <c r="A2330" s="29">
        <v>45245</v>
      </c>
      <c r="B2330" s="28">
        <v>4.53</v>
      </c>
    </row>
    <row r="2331" spans="1:2" x14ac:dyDescent="0.2">
      <c r="A2331" s="29">
        <v>45246</v>
      </c>
      <c r="B2331" s="28">
        <v>4.45</v>
      </c>
    </row>
    <row r="2332" spans="1:2" x14ac:dyDescent="0.2">
      <c r="A2332" s="29">
        <v>45247</v>
      </c>
      <c r="B2332" s="28">
        <v>4.4400000000000004</v>
      </c>
    </row>
    <row r="2333" spans="1:2" x14ac:dyDescent="0.2">
      <c r="A2333" s="29">
        <v>45250</v>
      </c>
      <c r="B2333" s="28">
        <v>4.42</v>
      </c>
    </row>
    <row r="2334" spans="1:2" x14ac:dyDescent="0.2">
      <c r="A2334" s="29">
        <v>45251</v>
      </c>
      <c r="B2334" s="28">
        <v>4.41</v>
      </c>
    </row>
    <row r="2335" spans="1:2" x14ac:dyDescent="0.2">
      <c r="A2335" s="29">
        <v>45252</v>
      </c>
      <c r="B2335" s="28">
        <v>4.42</v>
      </c>
    </row>
    <row r="2336" spans="1:2" x14ac:dyDescent="0.2">
      <c r="A2336" s="29">
        <v>45254</v>
      </c>
      <c r="B2336" s="28">
        <v>4.47</v>
      </c>
    </row>
    <row r="2337" spans="1:2" x14ac:dyDescent="0.2">
      <c r="A2337" s="29">
        <v>45257</v>
      </c>
      <c r="B2337" s="28">
        <v>4.3899999999999997</v>
      </c>
    </row>
    <row r="2338" spans="1:2" x14ac:dyDescent="0.2">
      <c r="A2338" s="29">
        <v>45258</v>
      </c>
      <c r="B2338" s="28">
        <v>4.34</v>
      </c>
    </row>
    <row r="2339" spans="1:2" x14ac:dyDescent="0.2">
      <c r="A2339" s="29">
        <v>45259</v>
      </c>
      <c r="B2339" s="28">
        <v>4.2699999999999996</v>
      </c>
    </row>
    <row r="2340" spans="1:2" x14ac:dyDescent="0.2">
      <c r="A2340" s="29">
        <v>45260</v>
      </c>
      <c r="B2340" s="28">
        <v>4.37</v>
      </c>
    </row>
    <row r="2341" spans="1:2" x14ac:dyDescent="0.2">
      <c r="A2341" s="29">
        <v>45261</v>
      </c>
      <c r="B2341" s="28">
        <v>4.22</v>
      </c>
    </row>
    <row r="2342" spans="1:2" x14ac:dyDescent="0.2">
      <c r="A2342" s="29">
        <v>45264</v>
      </c>
      <c r="B2342" s="28">
        <v>4.28</v>
      </c>
    </row>
    <row r="2343" spans="1:2" x14ac:dyDescent="0.2">
      <c r="A2343" s="29">
        <v>45265</v>
      </c>
      <c r="B2343" s="28">
        <v>4.18</v>
      </c>
    </row>
    <row r="2344" spans="1:2" x14ac:dyDescent="0.2">
      <c r="A2344" s="29">
        <v>45266</v>
      </c>
      <c r="B2344" s="28">
        <v>4.12</v>
      </c>
    </row>
    <row r="2345" spans="1:2" x14ac:dyDescent="0.2">
      <c r="A2345" s="29">
        <v>45267</v>
      </c>
      <c r="B2345" s="28">
        <v>4.1399999999999997</v>
      </c>
    </row>
    <row r="2346" spans="1:2" x14ac:dyDescent="0.2">
      <c r="A2346" s="29">
        <v>45268</v>
      </c>
      <c r="B2346" s="28">
        <v>4.2300000000000004</v>
      </c>
    </row>
    <row r="2347" spans="1:2" x14ac:dyDescent="0.2">
      <c r="A2347" s="29">
        <v>45271</v>
      </c>
      <c r="B2347" s="28">
        <v>4.2300000000000004</v>
      </c>
    </row>
    <row r="2348" spans="1:2" x14ac:dyDescent="0.2">
      <c r="A2348" s="29">
        <v>45272</v>
      </c>
      <c r="B2348" s="28">
        <v>4.2</v>
      </c>
    </row>
    <row r="2349" spans="1:2" x14ac:dyDescent="0.2">
      <c r="A2349" s="29">
        <v>45273</v>
      </c>
      <c r="B2349" s="28">
        <v>4.04</v>
      </c>
    </row>
    <row r="2350" spans="1:2" x14ac:dyDescent="0.2">
      <c r="A2350" s="29">
        <v>45274</v>
      </c>
      <c r="B2350" s="28">
        <v>3.92</v>
      </c>
    </row>
    <row r="2351" spans="1:2" x14ac:dyDescent="0.2">
      <c r="A2351" s="29">
        <v>45275</v>
      </c>
      <c r="B2351" s="28">
        <v>3.91</v>
      </c>
    </row>
    <row r="2352" spans="1:2" x14ac:dyDescent="0.2">
      <c r="A2352" s="29">
        <v>45278</v>
      </c>
      <c r="B2352" s="28">
        <v>3.95</v>
      </c>
    </row>
    <row r="2353" spans="1:2" x14ac:dyDescent="0.2">
      <c r="A2353" s="29">
        <v>45279</v>
      </c>
      <c r="B2353" s="28">
        <v>3.93</v>
      </c>
    </row>
    <row r="2354" spans="1:2" x14ac:dyDescent="0.2">
      <c r="A2354" s="29">
        <v>45280</v>
      </c>
      <c r="B2354" s="28">
        <v>3.86</v>
      </c>
    </row>
    <row r="2355" spans="1:2" x14ac:dyDescent="0.2">
      <c r="A2355" s="29">
        <v>45281</v>
      </c>
      <c r="B2355" s="28">
        <v>3.89</v>
      </c>
    </row>
    <row r="2356" spans="1:2" x14ac:dyDescent="0.2">
      <c r="A2356" s="29">
        <v>45282</v>
      </c>
      <c r="B2356" s="28">
        <v>3.9</v>
      </c>
    </row>
    <row r="2357" spans="1:2" x14ac:dyDescent="0.2">
      <c r="A2357" s="29">
        <v>45286</v>
      </c>
      <c r="B2357" s="28">
        <v>3.89</v>
      </c>
    </row>
    <row r="2358" spans="1:2" x14ac:dyDescent="0.2">
      <c r="A2358" s="29">
        <v>45287</v>
      </c>
      <c r="B2358" s="28">
        <v>3.79</v>
      </c>
    </row>
    <row r="2359" spans="1:2" x14ac:dyDescent="0.2">
      <c r="A2359" s="29">
        <v>45288</v>
      </c>
      <c r="B2359" s="28">
        <v>3.84</v>
      </c>
    </row>
    <row r="2360" spans="1:2" x14ac:dyDescent="0.2">
      <c r="A2360" s="29">
        <v>45289</v>
      </c>
      <c r="B2360" s="28">
        <v>3.88</v>
      </c>
    </row>
    <row r="2361" spans="1:2" x14ac:dyDescent="0.2">
      <c r="A2361" s="29">
        <v>45293</v>
      </c>
      <c r="B2361" s="28">
        <v>3.95</v>
      </c>
    </row>
    <row r="2362" spans="1:2" x14ac:dyDescent="0.2">
      <c r="A2362" s="29">
        <v>45294</v>
      </c>
      <c r="B2362" s="28">
        <v>3.91</v>
      </c>
    </row>
    <row r="2363" spans="1:2" x14ac:dyDescent="0.2">
      <c r="A2363" s="29">
        <v>45295</v>
      </c>
      <c r="B2363" s="28">
        <v>3.99</v>
      </c>
    </row>
    <row r="2364" spans="1:2" x14ac:dyDescent="0.2">
      <c r="A2364" s="29">
        <v>45296</v>
      </c>
      <c r="B2364" s="28">
        <v>4.05</v>
      </c>
    </row>
    <row r="2365" spans="1:2" x14ac:dyDescent="0.2">
      <c r="A2365" s="29">
        <v>45299</v>
      </c>
      <c r="B2365" s="28">
        <v>4.01</v>
      </c>
    </row>
    <row r="2366" spans="1:2" x14ac:dyDescent="0.2">
      <c r="A2366" s="29">
        <v>45300</v>
      </c>
      <c r="B2366" s="28">
        <v>4.0199999999999996</v>
      </c>
    </row>
    <row r="2367" spans="1:2" x14ac:dyDescent="0.2">
      <c r="A2367" s="29">
        <v>45301</v>
      </c>
      <c r="B2367" s="28">
        <v>4.04</v>
      </c>
    </row>
    <row r="2368" spans="1:2" x14ac:dyDescent="0.2">
      <c r="A2368" s="29">
        <v>45302</v>
      </c>
      <c r="B2368" s="28">
        <v>3.98</v>
      </c>
    </row>
    <row r="2369" spans="1:2" x14ac:dyDescent="0.2">
      <c r="A2369" s="29">
        <v>45303</v>
      </c>
      <c r="B2369" s="28">
        <v>3.96</v>
      </c>
    </row>
    <row r="2370" spans="1:2" x14ac:dyDescent="0.2">
      <c r="A2370" s="29">
        <v>45307</v>
      </c>
      <c r="B2370" s="28">
        <v>4.07</v>
      </c>
    </row>
    <row r="2371" spans="1:2" x14ac:dyDescent="0.2">
      <c r="A2371" s="29">
        <v>45308</v>
      </c>
      <c r="B2371" s="28">
        <v>4.0999999999999996</v>
      </c>
    </row>
    <row r="2372" spans="1:2" x14ac:dyDescent="0.2">
      <c r="A2372" s="29">
        <v>45309</v>
      </c>
      <c r="B2372" s="28">
        <v>4.1399999999999997</v>
      </c>
    </row>
    <row r="2373" spans="1:2" x14ac:dyDescent="0.2">
      <c r="A2373" s="29">
        <v>45310</v>
      </c>
      <c r="B2373" s="28">
        <v>4.1500000000000004</v>
      </c>
    </row>
    <row r="2374" spans="1:2" x14ac:dyDescent="0.2">
      <c r="A2374" s="29">
        <v>45313</v>
      </c>
      <c r="B2374" s="28">
        <v>4.1100000000000003</v>
      </c>
    </row>
    <row r="2375" spans="1:2" x14ac:dyDescent="0.2">
      <c r="A2375" s="29">
        <v>45314</v>
      </c>
      <c r="B2375" s="28">
        <v>4.1399999999999997</v>
      </c>
    </row>
    <row r="2376" spans="1:2" x14ac:dyDescent="0.2">
      <c r="A2376" s="29">
        <v>45315</v>
      </c>
      <c r="B2376" s="28">
        <v>4.18</v>
      </c>
    </row>
    <row r="2377" spans="1:2" x14ac:dyDescent="0.2">
      <c r="A2377" s="29">
        <v>45316</v>
      </c>
      <c r="B2377" s="28">
        <v>4.1399999999999997</v>
      </c>
    </row>
    <row r="2378" spans="1:2" x14ac:dyDescent="0.2">
      <c r="A2378" s="29">
        <v>45317</v>
      </c>
      <c r="B2378" s="28">
        <v>4.1500000000000004</v>
      </c>
    </row>
    <row r="2379" spans="1:2" x14ac:dyDescent="0.2">
      <c r="A2379" s="29">
        <v>45320</v>
      </c>
      <c r="B2379" s="28">
        <v>4.08</v>
      </c>
    </row>
    <row r="2380" spans="1:2" x14ac:dyDescent="0.2">
      <c r="A2380" s="29">
        <v>45321</v>
      </c>
      <c r="B2380" s="28">
        <v>4.0599999999999996</v>
      </c>
    </row>
    <row r="2381" spans="1:2" x14ac:dyDescent="0.2">
      <c r="A2381" s="29">
        <v>45322</v>
      </c>
      <c r="B2381" s="28">
        <v>3.99</v>
      </c>
    </row>
    <row r="2382" spans="1:2" x14ac:dyDescent="0.2">
      <c r="A2382" s="29">
        <v>45323</v>
      </c>
      <c r="B2382" s="28">
        <v>3.87</v>
      </c>
    </row>
    <row r="2383" spans="1:2" x14ac:dyDescent="0.2">
      <c r="A2383" s="29">
        <v>45324</v>
      </c>
      <c r="B2383" s="28">
        <v>4.03</v>
      </c>
    </row>
    <row r="2384" spans="1:2" x14ac:dyDescent="0.2">
      <c r="A2384" s="29">
        <v>45327</v>
      </c>
      <c r="B2384" s="28">
        <v>4.17</v>
      </c>
    </row>
    <row r="2385" spans="1:2" x14ac:dyDescent="0.2">
      <c r="A2385" s="29">
        <v>45328</v>
      </c>
      <c r="B2385" s="28">
        <v>4.09</v>
      </c>
    </row>
    <row r="2386" spans="1:2" x14ac:dyDescent="0.2">
      <c r="A2386" s="29">
        <v>45329</v>
      </c>
      <c r="B2386" s="28">
        <v>4.09</v>
      </c>
    </row>
    <row r="2387" spans="1:2" x14ac:dyDescent="0.2">
      <c r="A2387" s="29">
        <v>45330</v>
      </c>
      <c r="B2387" s="28">
        <v>4.1500000000000004</v>
      </c>
    </row>
    <row r="2388" spans="1:2" x14ac:dyDescent="0.2">
      <c r="A2388" s="29">
        <v>45331</v>
      </c>
      <c r="B2388" s="28">
        <v>4.17</v>
      </c>
    </row>
    <row r="2389" spans="1:2" x14ac:dyDescent="0.2">
      <c r="A2389" s="29">
        <v>45334</v>
      </c>
      <c r="B2389" s="28">
        <v>4.17</v>
      </c>
    </row>
    <row r="2390" spans="1:2" x14ac:dyDescent="0.2">
      <c r="A2390" s="29">
        <v>45335</v>
      </c>
      <c r="B2390" s="28">
        <v>4.3099999999999996</v>
      </c>
    </row>
    <row r="2391" spans="1:2" x14ac:dyDescent="0.2">
      <c r="A2391" s="29">
        <v>45336</v>
      </c>
      <c r="B2391" s="28">
        <v>4.2699999999999996</v>
      </c>
    </row>
    <row r="2392" spans="1:2" x14ac:dyDescent="0.2">
      <c r="A2392" s="29">
        <v>45337</v>
      </c>
      <c r="B2392" s="28">
        <v>4.24</v>
      </c>
    </row>
    <row r="2393" spans="1:2" x14ac:dyDescent="0.2">
      <c r="A2393" s="29">
        <v>45338</v>
      </c>
      <c r="B2393" s="28">
        <v>4.3</v>
      </c>
    </row>
    <row r="2394" spans="1:2" x14ac:dyDescent="0.2">
      <c r="A2394" s="29">
        <v>45342</v>
      </c>
      <c r="B2394" s="28">
        <v>4.2699999999999996</v>
      </c>
    </row>
    <row r="2395" spans="1:2" x14ac:dyDescent="0.2">
      <c r="A2395" s="29">
        <v>45343</v>
      </c>
      <c r="B2395" s="28">
        <v>4.32</v>
      </c>
    </row>
    <row r="2396" spans="1:2" x14ac:dyDescent="0.2">
      <c r="A2396" s="29">
        <v>45344</v>
      </c>
      <c r="B2396" s="28">
        <v>4.33</v>
      </c>
    </row>
    <row r="2397" spans="1:2" x14ac:dyDescent="0.2">
      <c r="A2397" s="29">
        <v>45345</v>
      </c>
      <c r="B2397" s="28">
        <v>4.26</v>
      </c>
    </row>
    <row r="2398" spans="1:2" x14ac:dyDescent="0.2">
      <c r="A2398" s="29">
        <v>45348</v>
      </c>
      <c r="B2398" s="28">
        <v>4.28</v>
      </c>
    </row>
    <row r="2399" spans="1:2" x14ac:dyDescent="0.2">
      <c r="A2399" s="29">
        <v>45349</v>
      </c>
      <c r="B2399" s="28">
        <v>4.3099999999999996</v>
      </c>
    </row>
    <row r="2400" spans="1:2" x14ac:dyDescent="0.2">
      <c r="A2400" s="29">
        <v>45350</v>
      </c>
      <c r="B2400" s="28">
        <v>4.2699999999999996</v>
      </c>
    </row>
    <row r="2401" spans="1:2" x14ac:dyDescent="0.2">
      <c r="A2401" s="29">
        <v>45351</v>
      </c>
      <c r="B2401" s="28">
        <v>4.25</v>
      </c>
    </row>
    <row r="2402" spans="1:2" x14ac:dyDescent="0.2">
      <c r="A2402" s="29">
        <v>45352</v>
      </c>
      <c r="B2402" s="28">
        <v>4.1900000000000004</v>
      </c>
    </row>
    <row r="2403" spans="1:2" x14ac:dyDescent="0.2">
      <c r="A2403" s="29">
        <v>45355</v>
      </c>
      <c r="B2403" s="28">
        <v>4.22</v>
      </c>
    </row>
    <row r="2404" spans="1:2" x14ac:dyDescent="0.2">
      <c r="A2404" s="29">
        <v>45356</v>
      </c>
      <c r="B2404" s="28">
        <v>4.13</v>
      </c>
    </row>
    <row r="2405" spans="1:2" x14ac:dyDescent="0.2">
      <c r="A2405" s="29">
        <v>45357</v>
      </c>
      <c r="B2405" s="28">
        <v>4.1100000000000003</v>
      </c>
    </row>
    <row r="2406" spans="1:2" x14ac:dyDescent="0.2">
      <c r="A2406" s="29">
        <v>45358</v>
      </c>
      <c r="B2406" s="28">
        <v>4.09</v>
      </c>
    </row>
    <row r="2407" spans="1:2" x14ac:dyDescent="0.2">
      <c r="A2407" s="29">
        <v>45359</v>
      </c>
      <c r="B2407" s="28">
        <v>4.09</v>
      </c>
    </row>
    <row r="2408" spans="1:2" x14ac:dyDescent="0.2">
      <c r="A2408" s="29">
        <v>45362</v>
      </c>
      <c r="B2408" s="28">
        <v>4.0999999999999996</v>
      </c>
    </row>
    <row r="2409" spans="1:2" x14ac:dyDescent="0.2">
      <c r="A2409" s="29">
        <v>45363</v>
      </c>
      <c r="B2409" s="28">
        <v>4.16</v>
      </c>
    </row>
    <row r="2410" spans="1:2" x14ac:dyDescent="0.2">
      <c r="A2410" s="29">
        <v>45364</v>
      </c>
      <c r="B2410" s="28">
        <v>4.1900000000000004</v>
      </c>
    </row>
    <row r="2411" spans="1:2" x14ac:dyDescent="0.2">
      <c r="A2411" s="29">
        <v>45365</v>
      </c>
      <c r="B2411" s="28">
        <v>4.29</v>
      </c>
    </row>
    <row r="2412" spans="1:2" x14ac:dyDescent="0.2">
      <c r="A2412" s="29">
        <v>45366</v>
      </c>
      <c r="B2412" s="28">
        <v>4.3099999999999996</v>
      </c>
    </row>
    <row r="2413" spans="1:2" x14ac:dyDescent="0.2">
      <c r="A2413" s="29">
        <v>45369</v>
      </c>
      <c r="B2413" s="28">
        <v>4.34</v>
      </c>
    </row>
    <row r="2414" spans="1:2" x14ac:dyDescent="0.2">
      <c r="A2414" s="29">
        <v>45370</v>
      </c>
      <c r="B2414" s="28">
        <v>4.3</v>
      </c>
    </row>
    <row r="2415" spans="1:2" x14ac:dyDescent="0.2">
      <c r="A2415" s="29">
        <v>45371</v>
      </c>
      <c r="B2415" s="28">
        <v>4.2699999999999996</v>
      </c>
    </row>
    <row r="2416" spans="1:2" x14ac:dyDescent="0.2">
      <c r="A2416" s="29">
        <v>45372</v>
      </c>
      <c r="B2416" s="28">
        <v>4.2699999999999996</v>
      </c>
    </row>
    <row r="2417" spans="1:2" x14ac:dyDescent="0.2">
      <c r="A2417" s="29">
        <v>45373</v>
      </c>
      <c r="B2417" s="28">
        <v>4.22</v>
      </c>
    </row>
    <row r="2418" spans="1:2" x14ac:dyDescent="0.2">
      <c r="A2418" s="29">
        <v>45376</v>
      </c>
      <c r="B2418" s="28">
        <v>4.25</v>
      </c>
    </row>
    <row r="2419" spans="1:2" x14ac:dyDescent="0.2">
      <c r="A2419" s="29">
        <v>45377</v>
      </c>
      <c r="B2419" s="28">
        <v>4.24</v>
      </c>
    </row>
    <row r="2420" spans="1:2" x14ac:dyDescent="0.2">
      <c r="A2420" s="29">
        <v>45378</v>
      </c>
      <c r="B2420" s="28">
        <v>4.2</v>
      </c>
    </row>
    <row r="2421" spans="1:2" x14ac:dyDescent="0.2">
      <c r="A2421" s="29">
        <v>45379</v>
      </c>
      <c r="B2421" s="28">
        <v>4.2</v>
      </c>
    </row>
    <row r="2422" spans="1:2" x14ac:dyDescent="0.2">
      <c r="A2422" s="29">
        <v>45383</v>
      </c>
      <c r="B2422" s="28">
        <v>4.33</v>
      </c>
    </row>
    <row r="2423" spans="1:2" x14ac:dyDescent="0.2">
      <c r="A2423" s="29">
        <v>45384</v>
      </c>
      <c r="B2423" s="28">
        <v>4.3600000000000003</v>
      </c>
    </row>
    <row r="2424" spans="1:2" x14ac:dyDescent="0.2">
      <c r="A2424" s="29">
        <v>45385</v>
      </c>
      <c r="B2424" s="28">
        <v>4.3600000000000003</v>
      </c>
    </row>
    <row r="2425" spans="1:2" x14ac:dyDescent="0.2">
      <c r="A2425" s="29">
        <v>45386</v>
      </c>
      <c r="B2425" s="28">
        <v>4.3099999999999996</v>
      </c>
    </row>
    <row r="2426" spans="1:2" x14ac:dyDescent="0.2">
      <c r="A2426" s="29">
        <v>45387</v>
      </c>
      <c r="B2426" s="28">
        <v>4.3899999999999997</v>
      </c>
    </row>
    <row r="2427" spans="1:2" x14ac:dyDescent="0.2">
      <c r="A2427" s="29">
        <v>45390</v>
      </c>
      <c r="B2427" s="28">
        <v>4.42</v>
      </c>
    </row>
    <row r="2428" spans="1:2" x14ac:dyDescent="0.2">
      <c r="A2428" s="29">
        <v>45391</v>
      </c>
      <c r="B2428" s="28">
        <v>4.3600000000000003</v>
      </c>
    </row>
    <row r="2429" spans="1:2" x14ac:dyDescent="0.2">
      <c r="A2429" s="29">
        <v>45392</v>
      </c>
      <c r="B2429" s="28">
        <v>4.55</v>
      </c>
    </row>
    <row r="2430" spans="1:2" x14ac:dyDescent="0.2">
      <c r="A2430" s="29">
        <v>45393</v>
      </c>
      <c r="B2430" s="28">
        <v>4.5599999999999996</v>
      </c>
    </row>
    <row r="2431" spans="1:2" x14ac:dyDescent="0.2">
      <c r="A2431" s="29">
        <v>45394</v>
      </c>
      <c r="B2431" s="28">
        <v>4.5</v>
      </c>
    </row>
    <row r="2432" spans="1:2" x14ac:dyDescent="0.2">
      <c r="A2432" s="29">
        <v>45397</v>
      </c>
      <c r="B2432" s="28">
        <v>4.63</v>
      </c>
    </row>
    <row r="2433" spans="1:2" x14ac:dyDescent="0.2">
      <c r="A2433" s="29">
        <v>45398</v>
      </c>
      <c r="B2433" s="28">
        <v>4.67</v>
      </c>
    </row>
    <row r="2434" spans="1:2" x14ac:dyDescent="0.2">
      <c r="A2434" s="29">
        <v>45399</v>
      </c>
      <c r="B2434" s="28">
        <v>4.59</v>
      </c>
    </row>
    <row r="2435" spans="1:2" x14ac:dyDescent="0.2">
      <c r="A2435" s="29">
        <v>45400</v>
      </c>
      <c r="B2435" s="28">
        <v>4.6399999999999997</v>
      </c>
    </row>
    <row r="2436" spans="1:2" x14ac:dyDescent="0.2">
      <c r="A2436" s="29">
        <v>45401</v>
      </c>
      <c r="B2436" s="28">
        <v>4.62</v>
      </c>
    </row>
    <row r="2437" spans="1:2" x14ac:dyDescent="0.2">
      <c r="A2437" s="29">
        <v>45404</v>
      </c>
      <c r="B2437" s="28">
        <v>4.62</v>
      </c>
    </row>
    <row r="2438" spans="1:2" x14ac:dyDescent="0.2">
      <c r="A2438" s="29">
        <v>45405</v>
      </c>
      <c r="B2438" s="28">
        <v>4.6100000000000003</v>
      </c>
    </row>
    <row r="2439" spans="1:2" x14ac:dyDescent="0.2">
      <c r="A2439" s="29">
        <v>45406</v>
      </c>
      <c r="B2439" s="28">
        <v>4.6500000000000004</v>
      </c>
    </row>
    <row r="2440" spans="1:2" x14ac:dyDescent="0.2">
      <c r="A2440" s="29">
        <v>45407</v>
      </c>
      <c r="B2440" s="28">
        <v>4.7</v>
      </c>
    </row>
    <row r="2441" spans="1:2" x14ac:dyDescent="0.2">
      <c r="A2441" s="29">
        <v>45408</v>
      </c>
      <c r="B2441" s="28">
        <v>4.67</v>
      </c>
    </row>
    <row r="2442" spans="1:2" x14ac:dyDescent="0.2">
      <c r="A2442" s="29">
        <v>45411</v>
      </c>
      <c r="B2442" s="28">
        <v>4.63</v>
      </c>
    </row>
    <row r="2443" spans="1:2" x14ac:dyDescent="0.2">
      <c r="A2443" s="29">
        <v>45412</v>
      </c>
      <c r="B2443" s="28">
        <v>4.6900000000000004</v>
      </c>
    </row>
    <row r="2444" spans="1:2" x14ac:dyDescent="0.2">
      <c r="A2444" s="29">
        <v>45413</v>
      </c>
      <c r="B2444" s="28">
        <v>4.63</v>
      </c>
    </row>
    <row r="2445" spans="1:2" x14ac:dyDescent="0.2">
      <c r="A2445" s="29">
        <v>45414</v>
      </c>
      <c r="B2445" s="28">
        <v>4.58</v>
      </c>
    </row>
    <row r="2446" spans="1:2" x14ac:dyDescent="0.2">
      <c r="A2446" s="29">
        <v>45415</v>
      </c>
      <c r="B2446" s="28">
        <v>4.5</v>
      </c>
    </row>
    <row r="2447" spans="1:2" x14ac:dyDescent="0.2">
      <c r="A2447" s="29">
        <v>45418</v>
      </c>
      <c r="B2447" s="28">
        <v>4.49</v>
      </c>
    </row>
    <row r="2448" spans="1:2" x14ac:dyDescent="0.2">
      <c r="A2448" s="29">
        <v>45419</v>
      </c>
      <c r="B2448" s="28">
        <v>4.47</v>
      </c>
    </row>
    <row r="2449" spans="1:2" x14ac:dyDescent="0.2">
      <c r="A2449" s="29">
        <v>45420</v>
      </c>
      <c r="B2449" s="28">
        <v>4.4800000000000004</v>
      </c>
    </row>
    <row r="2450" spans="1:2" x14ac:dyDescent="0.2">
      <c r="A2450" s="29">
        <v>45421</v>
      </c>
      <c r="B2450" s="28">
        <v>4.45</v>
      </c>
    </row>
    <row r="2451" spans="1:2" x14ac:dyDescent="0.2">
      <c r="A2451" s="29">
        <v>45422</v>
      </c>
      <c r="B2451" s="28">
        <v>4.5</v>
      </c>
    </row>
    <row r="2452" spans="1:2" x14ac:dyDescent="0.2">
      <c r="A2452" s="29">
        <v>45425</v>
      </c>
      <c r="B2452" s="28">
        <v>4.4800000000000004</v>
      </c>
    </row>
    <row r="2453" spans="1:2" x14ac:dyDescent="0.2">
      <c r="A2453" s="29">
        <v>45426</v>
      </c>
      <c r="B2453" s="28">
        <v>4.45</v>
      </c>
    </row>
    <row r="2454" spans="1:2" x14ac:dyDescent="0.2">
      <c r="A2454" s="29">
        <v>45427</v>
      </c>
      <c r="B2454" s="28">
        <v>4.3600000000000003</v>
      </c>
    </row>
    <row r="2455" spans="1:2" x14ac:dyDescent="0.2">
      <c r="A2455" s="29">
        <v>45428</v>
      </c>
      <c r="B2455" s="28">
        <v>4.38</v>
      </c>
    </row>
    <row r="2456" spans="1:2" x14ac:dyDescent="0.2">
      <c r="A2456" s="29">
        <v>45429</v>
      </c>
      <c r="B2456" s="28">
        <v>4.42</v>
      </c>
    </row>
    <row r="2457" spans="1:2" x14ac:dyDescent="0.2">
      <c r="A2457" s="29">
        <v>45432</v>
      </c>
      <c r="B2457" s="28">
        <v>4.4400000000000004</v>
      </c>
    </row>
    <row r="2458" spans="1:2" x14ac:dyDescent="0.2">
      <c r="A2458" s="29">
        <v>45433</v>
      </c>
      <c r="B2458" s="28">
        <v>4.41</v>
      </c>
    </row>
    <row r="2459" spans="1:2" x14ac:dyDescent="0.2">
      <c r="A2459" s="29">
        <v>45434</v>
      </c>
      <c r="B2459" s="28">
        <v>4.43</v>
      </c>
    </row>
    <row r="2460" spans="1:2" x14ac:dyDescent="0.2">
      <c r="A2460" s="29">
        <v>45435</v>
      </c>
      <c r="B2460" s="28">
        <v>4.47</v>
      </c>
    </row>
    <row r="2461" spans="1:2" x14ac:dyDescent="0.2">
      <c r="A2461" s="29">
        <v>45436</v>
      </c>
      <c r="B2461" s="28">
        <v>4.46</v>
      </c>
    </row>
    <row r="2462" spans="1:2" x14ac:dyDescent="0.2">
      <c r="A2462" s="29">
        <v>45440</v>
      </c>
      <c r="B2462" s="28">
        <v>4.54</v>
      </c>
    </row>
    <row r="2463" spans="1:2" x14ac:dyDescent="0.2">
      <c r="A2463" s="29">
        <v>45441</v>
      </c>
      <c r="B2463" s="28">
        <v>4.6100000000000003</v>
      </c>
    </row>
    <row r="2464" spans="1:2" x14ac:dyDescent="0.2">
      <c r="A2464" s="29">
        <v>45442</v>
      </c>
      <c r="B2464" s="28">
        <v>4.55</v>
      </c>
    </row>
    <row r="2465" spans="1:2" x14ac:dyDescent="0.2">
      <c r="A2465" s="29">
        <v>45443</v>
      </c>
      <c r="B2465" s="28">
        <v>4.51</v>
      </c>
    </row>
    <row r="2466" spans="1:2" x14ac:dyDescent="0.2">
      <c r="A2466" s="29">
        <v>45446</v>
      </c>
      <c r="B2466" s="28">
        <v>4.41</v>
      </c>
    </row>
    <row r="2467" spans="1:2" x14ac:dyDescent="0.2">
      <c r="A2467" s="29">
        <v>45447</v>
      </c>
      <c r="B2467" s="28">
        <v>4.33</v>
      </c>
    </row>
    <row r="2468" spans="1:2" x14ac:dyDescent="0.2">
      <c r="A2468" s="29">
        <v>45448</v>
      </c>
      <c r="B2468" s="28">
        <v>4.29</v>
      </c>
    </row>
    <row r="2469" spans="1:2" x14ac:dyDescent="0.2">
      <c r="A2469" s="29">
        <v>45449</v>
      </c>
      <c r="B2469" s="28">
        <v>4.28</v>
      </c>
    </row>
    <row r="2470" spans="1:2" x14ac:dyDescent="0.2">
      <c r="A2470" s="29">
        <v>45450</v>
      </c>
      <c r="B2470" s="28">
        <v>4.43</v>
      </c>
    </row>
    <row r="2471" spans="1:2" x14ac:dyDescent="0.2">
      <c r="A2471" s="29">
        <v>45453</v>
      </c>
      <c r="B2471" s="28">
        <v>4.47</v>
      </c>
    </row>
    <row r="2472" spans="1:2" x14ac:dyDescent="0.2">
      <c r="A2472" s="29">
        <v>45454</v>
      </c>
      <c r="B2472" s="28">
        <v>4.3899999999999997</v>
      </c>
    </row>
    <row r="2473" spans="1:2" x14ac:dyDescent="0.2">
      <c r="A2473" s="29">
        <v>45455</v>
      </c>
      <c r="B2473" s="28">
        <v>4.3099999999999996</v>
      </c>
    </row>
    <row r="2474" spans="1:2" x14ac:dyDescent="0.2">
      <c r="A2474" s="29">
        <v>45456</v>
      </c>
      <c r="B2474" s="28">
        <v>4.24</v>
      </c>
    </row>
    <row r="2475" spans="1:2" x14ac:dyDescent="0.2">
      <c r="A2475" s="29">
        <v>45457</v>
      </c>
      <c r="B2475" s="28">
        <v>4.2</v>
      </c>
    </row>
    <row r="2476" spans="1:2" x14ac:dyDescent="0.2">
      <c r="A2476" s="29">
        <v>45460</v>
      </c>
      <c r="B2476" s="28">
        <v>4.28</v>
      </c>
    </row>
    <row r="2477" spans="1:2" x14ac:dyDescent="0.2">
      <c r="A2477" s="29">
        <v>45461</v>
      </c>
      <c r="B2477" s="28">
        <v>4.22</v>
      </c>
    </row>
    <row r="2478" spans="1:2" x14ac:dyDescent="0.2">
      <c r="A2478" s="29">
        <v>45463</v>
      </c>
      <c r="B2478" s="28">
        <v>4.25</v>
      </c>
    </row>
    <row r="2479" spans="1:2" x14ac:dyDescent="0.2">
      <c r="A2479" s="29">
        <v>45464</v>
      </c>
      <c r="B2479" s="28">
        <v>4.25</v>
      </c>
    </row>
    <row r="2480" spans="1:2" x14ac:dyDescent="0.2">
      <c r="A2480" s="29">
        <v>45467</v>
      </c>
      <c r="B2480" s="28">
        <v>4.25</v>
      </c>
    </row>
    <row r="2481" spans="1:2" x14ac:dyDescent="0.2">
      <c r="A2481" s="29">
        <v>45468</v>
      </c>
      <c r="B2481" s="28">
        <v>4.2300000000000004</v>
      </c>
    </row>
    <row r="2482" spans="1:2" x14ac:dyDescent="0.2">
      <c r="A2482" s="29">
        <v>45469</v>
      </c>
      <c r="B2482" s="28">
        <v>4.32</v>
      </c>
    </row>
    <row r="2483" spans="1:2" x14ac:dyDescent="0.2">
      <c r="A2483" s="29">
        <v>45470</v>
      </c>
      <c r="B2483" s="28">
        <v>4.29</v>
      </c>
    </row>
    <row r="2484" spans="1:2" x14ac:dyDescent="0.2">
      <c r="A2484" s="29">
        <v>45471</v>
      </c>
      <c r="B2484" s="28">
        <v>4.3600000000000003</v>
      </c>
    </row>
    <row r="2485" spans="1:2" x14ac:dyDescent="0.2">
      <c r="A2485" s="29">
        <v>45474</v>
      </c>
      <c r="B2485" s="28">
        <v>4.4800000000000004</v>
      </c>
    </row>
    <row r="2486" spans="1:2" x14ac:dyDescent="0.2">
      <c r="A2486" s="29">
        <v>45475</v>
      </c>
      <c r="B2486" s="28">
        <v>4.43</v>
      </c>
    </row>
    <row r="2487" spans="1:2" x14ac:dyDescent="0.2">
      <c r="A2487" s="29">
        <v>45476</v>
      </c>
      <c r="B2487" s="28">
        <v>4.3600000000000003</v>
      </c>
    </row>
    <row r="2488" spans="1:2" x14ac:dyDescent="0.2">
      <c r="A2488" s="29">
        <v>45478</v>
      </c>
      <c r="B2488" s="28">
        <v>4.28</v>
      </c>
    </row>
    <row r="2489" spans="1:2" x14ac:dyDescent="0.2">
      <c r="A2489" s="29">
        <v>45481</v>
      </c>
      <c r="B2489" s="28">
        <v>4.28</v>
      </c>
    </row>
    <row r="2490" spans="1:2" x14ac:dyDescent="0.2">
      <c r="A2490" s="29">
        <v>45482</v>
      </c>
      <c r="B2490" s="28">
        <v>4.3</v>
      </c>
    </row>
    <row r="2491" spans="1:2" x14ac:dyDescent="0.2">
      <c r="A2491" s="29">
        <v>45483</v>
      </c>
      <c r="B2491" s="28">
        <v>4.28</v>
      </c>
    </row>
    <row r="2492" spans="1:2" x14ac:dyDescent="0.2">
      <c r="A2492" s="29">
        <v>45484</v>
      </c>
      <c r="B2492" s="28">
        <v>4.2</v>
      </c>
    </row>
    <row r="2493" spans="1:2" x14ac:dyDescent="0.2">
      <c r="A2493" s="29">
        <v>45485</v>
      </c>
      <c r="B2493" s="28">
        <v>4.18</v>
      </c>
    </row>
    <row r="2494" spans="1:2" x14ac:dyDescent="0.2">
      <c r="A2494" s="29">
        <v>45488</v>
      </c>
      <c r="B2494" s="28">
        <v>4.2300000000000004</v>
      </c>
    </row>
    <row r="2495" spans="1:2" x14ac:dyDescent="0.2">
      <c r="A2495" s="29">
        <v>45489</v>
      </c>
      <c r="B2495" s="28">
        <v>4.17</v>
      </c>
    </row>
    <row r="2496" spans="1:2" x14ac:dyDescent="0.2">
      <c r="A2496" s="29">
        <v>45490</v>
      </c>
      <c r="B2496" s="28">
        <v>4.16</v>
      </c>
    </row>
    <row r="2497" spans="1:2" x14ac:dyDescent="0.2">
      <c r="A2497" s="29">
        <v>45491</v>
      </c>
      <c r="B2497" s="28">
        <v>4.2</v>
      </c>
    </row>
    <row r="2498" spans="1:2" x14ac:dyDescent="0.2">
      <c r="A2498" s="29">
        <v>45492</v>
      </c>
      <c r="B2498" s="28">
        <v>4.25</v>
      </c>
    </row>
    <row r="2499" spans="1:2" x14ac:dyDescent="0.2">
      <c r="A2499" s="29">
        <v>45495</v>
      </c>
      <c r="B2499" s="28">
        <v>4.26</v>
      </c>
    </row>
    <row r="2500" spans="1:2" x14ac:dyDescent="0.2">
      <c r="A2500" s="29">
        <v>45496</v>
      </c>
      <c r="B2500" s="28">
        <v>4.25</v>
      </c>
    </row>
    <row r="2501" spans="1:2" x14ac:dyDescent="0.2">
      <c r="A2501" s="29">
        <v>45497</v>
      </c>
      <c r="B2501" s="28">
        <v>4.28</v>
      </c>
    </row>
    <row r="2502" spans="1:2" x14ac:dyDescent="0.2">
      <c r="A2502" s="29">
        <v>45498</v>
      </c>
      <c r="B2502" s="28">
        <v>4.2699999999999996</v>
      </c>
    </row>
    <row r="2503" spans="1:2" x14ac:dyDescent="0.2">
      <c r="A2503" s="29">
        <v>45499</v>
      </c>
      <c r="B2503" s="28">
        <v>4.2</v>
      </c>
    </row>
    <row r="2504" spans="1:2" x14ac:dyDescent="0.2">
      <c r="A2504" s="29">
        <v>45502</v>
      </c>
      <c r="B2504" s="28">
        <v>4.17</v>
      </c>
    </row>
    <row r="2505" spans="1:2" x14ac:dyDescent="0.2">
      <c r="A2505" s="29">
        <v>45503</v>
      </c>
      <c r="B2505" s="28">
        <v>4.1500000000000004</v>
      </c>
    </row>
    <row r="2506" spans="1:2" x14ac:dyDescent="0.2">
      <c r="A2506" s="29">
        <v>45504</v>
      </c>
      <c r="B2506" s="28">
        <v>4.09</v>
      </c>
    </row>
    <row r="2507" spans="1:2" x14ac:dyDescent="0.2">
      <c r="A2507" s="29">
        <v>45505</v>
      </c>
      <c r="B2507" s="28">
        <v>3.99</v>
      </c>
    </row>
    <row r="2508" spans="1:2" x14ac:dyDescent="0.2">
      <c r="A2508" s="29">
        <v>45506</v>
      </c>
      <c r="B2508" s="28">
        <v>3.8</v>
      </c>
    </row>
    <row r="2509" spans="1:2" x14ac:dyDescent="0.2">
      <c r="A2509" s="29">
        <v>45509</v>
      </c>
      <c r="B2509" s="28">
        <v>3.78</v>
      </c>
    </row>
    <row r="2510" spans="1:2" x14ac:dyDescent="0.2">
      <c r="A2510" s="29">
        <v>45510</v>
      </c>
      <c r="B2510" s="28">
        <v>3.9</v>
      </c>
    </row>
    <row r="2511" spans="1:2" x14ac:dyDescent="0.2">
      <c r="A2511" s="29">
        <v>45511</v>
      </c>
      <c r="B2511" s="28">
        <v>3.96</v>
      </c>
    </row>
    <row r="2512" spans="1:2" x14ac:dyDescent="0.2">
      <c r="A2512" s="29">
        <v>45512</v>
      </c>
      <c r="B2512" s="28">
        <v>3.99</v>
      </c>
    </row>
    <row r="2513" spans="1:2" x14ac:dyDescent="0.2">
      <c r="A2513" s="29">
        <v>45513</v>
      </c>
      <c r="B2513" s="28">
        <v>3.94</v>
      </c>
    </row>
    <row r="2514" spans="1:2" x14ac:dyDescent="0.2">
      <c r="B2514" s="28">
        <f>AVERAGE(B12:B2513)</f>
        <v>2.4118265387689841</v>
      </c>
    </row>
  </sheetData>
  <autoFilter ref="A11:B11" xr:uid="{69412220-8D64-4672-8BCC-9E304C3DCBC9}">
    <sortState xmlns:xlrd2="http://schemas.microsoft.com/office/spreadsheetml/2017/richdata2" ref="A12:B2517">
      <sortCondition ref="A11"/>
    </sortState>
  </autoFilter>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2A42EE5C366A47B57350977E5942CD" ma:contentTypeVersion="16" ma:contentTypeDescription="Create a new document." ma:contentTypeScope="" ma:versionID="a8f4e81f7f68cda1a08e4946f0742150">
  <xsd:schema xmlns:xsd="http://www.w3.org/2001/XMLSchema" xmlns:xs="http://www.w3.org/2001/XMLSchema" xmlns:p="http://schemas.microsoft.com/office/2006/metadata/properties" xmlns:ns3="a363c11f-4ce7-4497-9961-2d68d6c21a67" xmlns:ns4="4d015c7f-8fcf-49c1-a80b-fd73f67df5ca" targetNamespace="http://schemas.microsoft.com/office/2006/metadata/properties" ma:root="true" ma:fieldsID="abb4b63acddae418c70e76a1a5a55b0e" ns3:_="" ns4:_="">
    <xsd:import namespace="a363c11f-4ce7-4497-9961-2d68d6c21a67"/>
    <xsd:import namespace="4d015c7f-8fcf-49c1-a80b-fd73f67df5c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_activity" minOccurs="0"/>
                <xsd:element ref="ns3:MediaServiceDateTaken" minOccurs="0"/>
                <xsd:element ref="ns3:MediaServiceObjectDetectorVersions" minOccurs="0"/>
                <xsd:element ref="ns3:MediaServiceLocation" minOccurs="0"/>
                <xsd:element ref="ns3:MediaServiceOCR" minOccurs="0"/>
                <xsd:element ref="ns4:SharedWithUsers" minOccurs="0"/>
                <xsd:element ref="ns4:SharedWithDetails" minOccurs="0"/>
                <xsd:element ref="ns4:SharingHintHash" minOccurs="0"/>
                <xsd:element ref="ns3:MediaServiceSystemTags"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63c11f-4ce7-4497-9961-2d68d6c21a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SystemTags" ma:index="21" nillable="true" ma:displayName="MediaServiceSystemTags" ma:hidden="true" ma:internalName="MediaServiceSystemTag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015c7f-8fcf-49c1-a80b-fd73f67df5c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a363c11f-4ce7-4497-9961-2d68d6c21a6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519DC4-2BA8-4011-8071-A92C219C2E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63c11f-4ce7-4497-9961-2d68d6c21a67"/>
    <ds:schemaRef ds:uri="4d015c7f-8fcf-49c1-a80b-fd73f67df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F56BC5-5E19-4448-9B35-160FDA7EBF37}">
  <ds:schemaRefs>
    <ds:schemaRef ds:uri="http://schemas.microsoft.com/office/infopath/2007/PartnerControls"/>
    <ds:schemaRef ds:uri="http://www.w3.org/XML/1998/namespace"/>
    <ds:schemaRef ds:uri="http://purl.org/dc/elements/1.1/"/>
    <ds:schemaRef ds:uri="http://purl.org/dc/terms/"/>
    <ds:schemaRef ds:uri="http://schemas.microsoft.com/office/2006/documentManagement/types"/>
    <ds:schemaRef ds:uri="http://purl.org/dc/dcmitype/"/>
    <ds:schemaRef ds:uri="http://schemas.microsoft.com/office/2006/metadata/properties"/>
    <ds:schemaRef ds:uri="http://schemas.openxmlformats.org/package/2006/metadata/core-properties"/>
    <ds:schemaRef ds:uri="4d015c7f-8fcf-49c1-a80b-fd73f67df5ca"/>
    <ds:schemaRef ds:uri="a363c11f-4ce7-4497-9961-2d68d6c21a67"/>
  </ds:schemaRefs>
</ds:datastoreItem>
</file>

<file path=customXml/itemProps3.xml><?xml version="1.0" encoding="utf-8"?>
<ds:datastoreItem xmlns:ds="http://schemas.openxmlformats.org/officeDocument/2006/customXml" ds:itemID="{2F98E7FB-A719-46CE-9100-4FABD51B395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Charts</vt:lpstr>
      </vt:variant>
      <vt:variant>
        <vt:i4>2</vt:i4>
      </vt:variant>
    </vt:vector>
  </HeadingPairs>
  <TitlesOfParts>
    <vt:vector size="8" baseType="lpstr">
      <vt:lpstr>10 year forecast</vt:lpstr>
      <vt:lpstr>Hypothetical assumptions 10 yrs</vt:lpstr>
      <vt:lpstr>Present Amortization</vt:lpstr>
      <vt:lpstr>Historical Amortization</vt:lpstr>
      <vt:lpstr>Graph Data</vt:lpstr>
      <vt:lpstr>FRED Graph</vt:lpstr>
      <vt:lpstr>Return on Investment</vt:lpstr>
      <vt:lpstr>FMV Vs Equity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Weinstein</dc:creator>
  <cp:lastModifiedBy>David Weinstein</cp:lastModifiedBy>
  <dcterms:created xsi:type="dcterms:W3CDTF">2024-07-08T14:33:41Z</dcterms:created>
  <dcterms:modified xsi:type="dcterms:W3CDTF">2024-08-16T14:24:13Z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0x010100392A42EE5C366A47B57350977E5942CD</vt:lpwstr>
  </property>
</Properties>
</file>